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defaultThemeVersion="124226"/>
  <mc:AlternateContent xmlns:mc="http://schemas.openxmlformats.org/markup-compatibility/2006">
    <mc:Choice Requires="x15">
      <x15ac:absPath xmlns:x15ac="http://schemas.microsoft.com/office/spreadsheetml/2010/11/ac" url="F:\_PreAward\_IC Forms-Information\"/>
    </mc:Choice>
  </mc:AlternateContent>
  <xr:revisionPtr revIDLastSave="0" documentId="8_{858B987B-8525-42BF-9122-EFC974E6C028}" xr6:coauthVersionLast="47" xr6:coauthVersionMax="47" xr10:uidLastSave="{00000000-0000-0000-0000-000000000000}"/>
  <bookViews>
    <workbookView xWindow="57930" yWindow="420" windowWidth="27990" windowHeight="13200" tabRatio="934" xr2:uid="{00000000-000D-0000-FFFF-FFFF00000000}"/>
  </bookViews>
  <sheets>
    <sheet name="PROPOSAL BUDGET" sheetId="1" r:id="rId1"/>
    <sheet name="COST MATCH BUDGET" sheetId="15" r:id="rId2"/>
    <sheet name="SUBAWARDEE BUDGET(S)" sheetId="21" r:id="rId3"/>
    <sheet name="Conversion (Salary-Hrs)" sheetId="13" r:id="rId4"/>
    <sheet name="% Time Conversion to Months" sheetId="22" r:id="rId5"/>
    <sheet name="2024 Fnd Salaries" sheetId="7" r:id="rId6"/>
    <sheet name="Misc. Info" sheetId="14" r:id="rId7"/>
    <sheet name="Fringe Rates" sheetId="12" r:id="rId8"/>
    <sheet name="F&amp;A Agreement" sheetId="17" r:id="rId9"/>
    <sheet name="Travel-Domestic" sheetId="18" r:id="rId10"/>
    <sheet name="Travel-Foreign" sheetId="20"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87" i="15" l="1"/>
  <c r="AI132" i="15"/>
  <c r="AE132" i="15"/>
  <c r="AA132" i="15"/>
  <c r="W132" i="15"/>
  <c r="S132" i="15"/>
  <c r="AI130" i="15"/>
  <c r="AE130" i="15"/>
  <c r="AA130" i="15"/>
  <c r="W130" i="15"/>
  <c r="S130" i="15"/>
  <c r="AK125" i="15"/>
  <c r="AI125" i="15"/>
  <c r="AE125" i="15"/>
  <c r="AA125" i="15"/>
  <c r="W125" i="15"/>
  <c r="S125" i="15"/>
  <c r="AE135" i="1"/>
  <c r="AI135" i="1"/>
  <c r="AK133" i="1"/>
  <c r="W133" i="1"/>
  <c r="AA133" i="1"/>
  <c r="AE133" i="1"/>
  <c r="AI133" i="1"/>
  <c r="AA135" i="1"/>
  <c r="W135" i="1"/>
  <c r="AK128" i="1"/>
  <c r="AI128" i="1"/>
  <c r="AE128" i="1"/>
  <c r="AA128" i="1"/>
  <c r="W128" i="1"/>
  <c r="S128" i="1"/>
  <c r="S135" i="1"/>
  <c r="S133" i="1"/>
  <c r="W18" i="12" l="1"/>
  <c r="U18" i="12"/>
  <c r="S18" i="12"/>
  <c r="Q18" i="12"/>
  <c r="K18" i="12"/>
  <c r="I18" i="12"/>
  <c r="K17" i="12"/>
  <c r="I17" i="12"/>
  <c r="G17" i="12"/>
  <c r="E17" i="12"/>
  <c r="E18" i="12" s="1"/>
  <c r="B75" i="15"/>
  <c r="B114" i="1" l="1"/>
  <c r="B115" i="1"/>
  <c r="AK184" i="1" l="1"/>
  <c r="AK183" i="1"/>
  <c r="B29" i="15"/>
  <c r="B83" i="15"/>
  <c r="P11" i="22"/>
  <c r="Q11" i="22" s="1"/>
  <c r="M11" i="22"/>
  <c r="N11" i="22" s="1"/>
  <c r="K11" i="22"/>
  <c r="J11" i="22"/>
  <c r="H11" i="22"/>
  <c r="G11" i="22"/>
  <c r="D11" i="22"/>
  <c r="E11" i="22" s="1"/>
  <c r="B11" i="22"/>
  <c r="B84" i="1" l="1"/>
  <c r="B30" i="1"/>
  <c r="C28" i="1"/>
  <c r="C82" i="1" s="1"/>
  <c r="C84" i="1" s="1"/>
  <c r="B82" i="1"/>
  <c r="C86" i="1"/>
  <c r="B86" i="1"/>
  <c r="C98" i="1"/>
  <c r="B78" i="1"/>
  <c r="O31" i="15"/>
  <c r="C31" i="15"/>
  <c r="AO32" i="1"/>
  <c r="O32" i="1"/>
  <c r="AO191" i="1"/>
  <c r="Y91" i="21"/>
  <c r="U83" i="21"/>
  <c r="Y95" i="21"/>
  <c r="U95" i="21"/>
  <c r="AK91" i="21"/>
  <c r="AG91" i="21"/>
  <c r="AC91" i="21"/>
  <c r="U91" i="21"/>
  <c r="U35" i="21"/>
  <c r="AM91" i="21"/>
  <c r="AK95" i="21"/>
  <c r="AI196" i="1"/>
  <c r="AG95" i="21"/>
  <c r="AE196" i="1"/>
  <c r="AC95" i="21"/>
  <c r="AA196" i="1"/>
  <c r="W196" i="1"/>
  <c r="S196" i="1"/>
  <c r="U79" i="21"/>
  <c r="U85" i="21"/>
  <c r="U15" i="21"/>
  <c r="U19" i="21"/>
  <c r="AM95" i="21"/>
  <c r="O23" i="1"/>
  <c r="O28" i="1"/>
  <c r="O35" i="1"/>
  <c r="O38" i="1"/>
  <c r="O41" i="1"/>
  <c r="O44" i="1"/>
  <c r="O50" i="1"/>
  <c r="O51" i="1"/>
  <c r="O52" i="1"/>
  <c r="O53" i="1"/>
  <c r="O24" i="1"/>
  <c r="O30" i="1"/>
  <c r="O36" i="1"/>
  <c r="O39" i="1"/>
  <c r="O42" i="1"/>
  <c r="O45" i="1"/>
  <c r="O56" i="1"/>
  <c r="O57" i="1"/>
  <c r="O58" i="1"/>
  <c r="O59" i="1"/>
  <c r="O61" i="1"/>
  <c r="O62" i="1"/>
  <c r="N67" i="1"/>
  <c r="O67" i="1" s="1"/>
  <c r="AG67" i="1"/>
  <c r="N72" i="1"/>
  <c r="O72" i="1"/>
  <c r="AI72" i="1" s="1"/>
  <c r="AI115" i="1" s="1"/>
  <c r="AG72" i="1"/>
  <c r="AI146" i="1"/>
  <c r="AK146" i="1" s="1"/>
  <c r="AI160" i="1"/>
  <c r="AI172" i="1"/>
  <c r="AI177" i="1"/>
  <c r="AI186" i="1"/>
  <c r="AI191" i="1"/>
  <c r="AK15" i="21"/>
  <c r="AK19" i="21"/>
  <c r="AK31" i="21"/>
  <c r="AK35" i="21"/>
  <c r="AK47" i="21"/>
  <c r="AK51" i="21"/>
  <c r="AK63" i="21"/>
  <c r="AK67" i="21"/>
  <c r="AK79" i="21"/>
  <c r="AI192" i="15"/>
  <c r="AK83" i="21"/>
  <c r="AI196" i="15"/>
  <c r="AI212" i="1"/>
  <c r="AI223" i="1"/>
  <c r="AI229" i="1"/>
  <c r="AE83" i="1"/>
  <c r="AE85" i="1"/>
  <c r="AC67" i="1"/>
  <c r="AC72" i="1"/>
  <c r="AE146" i="1"/>
  <c r="AE160" i="1"/>
  <c r="AE172" i="1"/>
  <c r="AE177" i="1"/>
  <c r="AE186" i="1"/>
  <c r="AE191" i="1"/>
  <c r="AG15" i="21"/>
  <c r="AG19" i="21"/>
  <c r="AG31" i="21"/>
  <c r="AG35" i="21"/>
  <c r="AG47" i="21"/>
  <c r="AG51" i="21"/>
  <c r="AG63" i="21"/>
  <c r="AG67" i="21"/>
  <c r="AG79" i="21"/>
  <c r="AG83" i="21"/>
  <c r="AE196" i="15"/>
  <c r="AE212" i="1"/>
  <c r="AE223" i="1"/>
  <c r="AE229" i="1"/>
  <c r="AA83" i="1"/>
  <c r="AA85" i="1"/>
  <c r="Y67" i="1"/>
  <c r="Y72" i="1"/>
  <c r="AA146" i="1"/>
  <c r="AA160" i="1"/>
  <c r="AK160" i="1" s="1"/>
  <c r="AA172" i="1"/>
  <c r="AA231" i="1" s="1"/>
  <c r="AA177" i="1"/>
  <c r="AA186" i="1"/>
  <c r="AA191" i="1"/>
  <c r="AC15" i="21"/>
  <c r="AC19" i="21"/>
  <c r="AC31" i="21"/>
  <c r="AC35" i="21"/>
  <c r="AC47" i="21"/>
  <c r="AC51" i="21"/>
  <c r="AC63" i="21"/>
  <c r="AC67" i="21"/>
  <c r="AC79" i="21"/>
  <c r="AC83" i="21"/>
  <c r="AA196" i="15"/>
  <c r="AA212" i="1"/>
  <c r="AA223" i="1"/>
  <c r="AA229" i="1"/>
  <c r="W83" i="1"/>
  <c r="W85" i="1"/>
  <c r="U67" i="1"/>
  <c r="U72" i="1"/>
  <c r="W146" i="1"/>
  <c r="W160" i="1"/>
  <c r="W172" i="1"/>
  <c r="AK172" i="1" s="1"/>
  <c r="W177" i="1"/>
  <c r="W186" i="1"/>
  <c r="W191" i="1"/>
  <c r="AK191" i="1" s="1"/>
  <c r="Y15" i="21"/>
  <c r="Y19" i="21"/>
  <c r="Y31" i="21"/>
  <c r="AM31" i="21"/>
  <c r="Y35" i="21"/>
  <c r="Y47" i="21"/>
  <c r="Y51" i="21"/>
  <c r="Y63" i="21"/>
  <c r="Y67" i="21"/>
  <c r="Y79" i="21"/>
  <c r="Y83" i="21"/>
  <c r="W196" i="15"/>
  <c r="AK196" i="15" s="1"/>
  <c r="AO198" i="1" s="1"/>
  <c r="W212" i="1"/>
  <c r="W223" i="1"/>
  <c r="W229" i="1"/>
  <c r="Q67" i="1"/>
  <c r="Q72" i="1"/>
  <c r="S146" i="1"/>
  <c r="S160" i="1"/>
  <c r="S172" i="1"/>
  <c r="S177" i="1"/>
  <c r="AK177" i="1" s="1"/>
  <c r="S186" i="1"/>
  <c r="S191" i="1"/>
  <c r="U31" i="21"/>
  <c r="U47" i="21"/>
  <c r="U51" i="21"/>
  <c r="U63" i="21"/>
  <c r="U67" i="21"/>
  <c r="S196" i="15"/>
  <c r="S212" i="1"/>
  <c r="AK212" i="1" s="1"/>
  <c r="S223" i="1"/>
  <c r="AK223" i="1" s="1"/>
  <c r="S229" i="1"/>
  <c r="O75" i="15"/>
  <c r="O22" i="15"/>
  <c r="S22" i="15" s="1"/>
  <c r="O79" i="15"/>
  <c r="O27" i="15"/>
  <c r="S27" i="15"/>
  <c r="S79" i="15" s="1"/>
  <c r="O86" i="15"/>
  <c r="O34" i="15"/>
  <c r="O89" i="15"/>
  <c r="O37" i="15"/>
  <c r="O92" i="15"/>
  <c r="O40" i="15"/>
  <c r="O95" i="15"/>
  <c r="O43" i="15"/>
  <c r="O98" i="15"/>
  <c r="O48" i="15"/>
  <c r="O99" i="15"/>
  <c r="O49" i="15"/>
  <c r="O100" i="15"/>
  <c r="O50" i="15"/>
  <c r="O101" i="15"/>
  <c r="O51" i="15"/>
  <c r="O23" i="15"/>
  <c r="O76" i="15"/>
  <c r="O81" i="15"/>
  <c r="O29" i="15"/>
  <c r="O83" i="15"/>
  <c r="W83" i="15" s="1"/>
  <c r="O35" i="15"/>
  <c r="O87" i="15"/>
  <c r="O38" i="15"/>
  <c r="O90" i="15"/>
  <c r="O41" i="15"/>
  <c r="O93" i="15"/>
  <c r="O44" i="15"/>
  <c r="O96" i="15"/>
  <c r="O54" i="15"/>
  <c r="O103" i="15"/>
  <c r="O55" i="15"/>
  <c r="O104" i="15"/>
  <c r="O56" i="15"/>
  <c r="O105" i="15"/>
  <c r="O57" i="15"/>
  <c r="O106" i="15"/>
  <c r="O59" i="15"/>
  <c r="O108" i="15"/>
  <c r="O60" i="15"/>
  <c r="O109" i="15"/>
  <c r="N64" i="15"/>
  <c r="O64" i="15" s="1"/>
  <c r="Q64" i="15"/>
  <c r="O111" i="15"/>
  <c r="N69" i="15"/>
  <c r="O69" i="15"/>
  <c r="W69" i="15" s="1"/>
  <c r="W112" i="15" s="1"/>
  <c r="Q69" i="15"/>
  <c r="O112" i="15"/>
  <c r="S143" i="15"/>
  <c r="S157" i="15"/>
  <c r="S169" i="15"/>
  <c r="S174" i="15"/>
  <c r="S183" i="15"/>
  <c r="S188" i="15"/>
  <c r="S210" i="15"/>
  <c r="S221" i="15"/>
  <c r="AK221" i="15" s="1"/>
  <c r="AO223" i="1" s="1"/>
  <c r="S227" i="15"/>
  <c r="AG64" i="15"/>
  <c r="AG69" i="15"/>
  <c r="AI143" i="15"/>
  <c r="AK143" i="15" s="1"/>
  <c r="AO146" i="1" s="1"/>
  <c r="AI157" i="15"/>
  <c r="AK157" i="15" s="1"/>
  <c r="AO160" i="1" s="1"/>
  <c r="AI169" i="15"/>
  <c r="AI174" i="15"/>
  <c r="AI183" i="15"/>
  <c r="AI188" i="15"/>
  <c r="AI210" i="15"/>
  <c r="AI221" i="15"/>
  <c r="AI227" i="15"/>
  <c r="AC64" i="15"/>
  <c r="AC69" i="15"/>
  <c r="AE143" i="15"/>
  <c r="AE157" i="15"/>
  <c r="AE169" i="15"/>
  <c r="AE174" i="15"/>
  <c r="AE183" i="15"/>
  <c r="AE188" i="15"/>
  <c r="AE210" i="15"/>
  <c r="AE221" i="15"/>
  <c r="AE227" i="15"/>
  <c r="Y64" i="15"/>
  <c r="Y69" i="15"/>
  <c r="AA143" i="15"/>
  <c r="AA157" i="15"/>
  <c r="AA169" i="15"/>
  <c r="AA174" i="15"/>
  <c r="AA183" i="15"/>
  <c r="AA188" i="15"/>
  <c r="AA210" i="15"/>
  <c r="AA221" i="15"/>
  <c r="AA227" i="15"/>
  <c r="U64" i="15"/>
  <c r="U69" i="15"/>
  <c r="AK132" i="15"/>
  <c r="AO135" i="1" s="1"/>
  <c r="W143" i="15"/>
  <c r="W157" i="15"/>
  <c r="W169" i="15"/>
  <c r="W174" i="15"/>
  <c r="W183" i="15"/>
  <c r="W188" i="15"/>
  <c r="W210" i="15"/>
  <c r="W221" i="15"/>
  <c r="W227" i="15"/>
  <c r="AI194" i="15"/>
  <c r="AE194" i="15"/>
  <c r="AA194" i="15"/>
  <c r="W194" i="15"/>
  <c r="W192" i="15"/>
  <c r="AK192" i="15" s="1"/>
  <c r="S194" i="15"/>
  <c r="AK172" i="15"/>
  <c r="AK186" i="15"/>
  <c r="AO200" i="1"/>
  <c r="AK189" i="1"/>
  <c r="AK175" i="1"/>
  <c r="AO177" i="1"/>
  <c r="AK210" i="1"/>
  <c r="AM81" i="21"/>
  <c r="AM65" i="21"/>
  <c r="AM49" i="21"/>
  <c r="AM33" i="21"/>
  <c r="AM17" i="21"/>
  <c r="AM75" i="21"/>
  <c r="AM59" i="21"/>
  <c r="AM43" i="21"/>
  <c r="AM27" i="21"/>
  <c r="AM11" i="21"/>
  <c r="C23" i="1"/>
  <c r="C22" i="15" s="1"/>
  <c r="C75" i="15" s="1"/>
  <c r="D14" i="15"/>
  <c r="D12" i="15"/>
  <c r="D10" i="15"/>
  <c r="D9" i="15"/>
  <c r="D6" i="15"/>
  <c r="O289" i="15"/>
  <c r="AO311" i="1"/>
  <c r="AO309" i="1"/>
  <c r="AO307" i="1"/>
  <c r="AO305" i="1"/>
  <c r="AO303" i="1"/>
  <c r="AO301" i="1"/>
  <c r="AO299" i="1"/>
  <c r="AO295" i="1"/>
  <c r="AO293" i="1"/>
  <c r="AO291" i="1"/>
  <c r="AO289" i="1"/>
  <c r="AO287" i="1"/>
  <c r="AO285" i="1"/>
  <c r="AO245" i="1"/>
  <c r="AO237" i="1"/>
  <c r="AO184" i="1"/>
  <c r="AO183" i="1"/>
  <c r="AO156" i="1"/>
  <c r="AO155" i="1"/>
  <c r="O301" i="15"/>
  <c r="O303" i="15"/>
  <c r="AK144" i="1"/>
  <c r="AK143" i="1"/>
  <c r="AK141" i="1"/>
  <c r="AK140" i="1"/>
  <c r="B101" i="15"/>
  <c r="B100" i="15"/>
  <c r="B99" i="15"/>
  <c r="B98" i="15"/>
  <c r="B106" i="1"/>
  <c r="A112" i="1"/>
  <c r="A111" i="1"/>
  <c r="B109" i="15"/>
  <c r="B108" i="15"/>
  <c r="B104" i="15"/>
  <c r="B106" i="15"/>
  <c r="B105" i="15"/>
  <c r="B103" i="15"/>
  <c r="B96" i="15"/>
  <c r="B95" i="15"/>
  <c r="B93" i="15"/>
  <c r="B92" i="15"/>
  <c r="B90" i="15"/>
  <c r="B89" i="15"/>
  <c r="B87" i="15"/>
  <c r="B86" i="15"/>
  <c r="B79" i="15"/>
  <c r="B81" i="15" s="1"/>
  <c r="B76" i="15"/>
  <c r="B112" i="1"/>
  <c r="B111" i="1"/>
  <c r="B109" i="1"/>
  <c r="B108" i="1"/>
  <c r="B107" i="1"/>
  <c r="B104" i="1"/>
  <c r="B103" i="1"/>
  <c r="B102" i="1"/>
  <c r="C102" i="1"/>
  <c r="B93" i="1"/>
  <c r="B92" i="1"/>
  <c r="B99" i="1"/>
  <c r="B98" i="1"/>
  <c r="B96" i="1"/>
  <c r="B95" i="1"/>
  <c r="B90" i="1"/>
  <c r="B89" i="1"/>
  <c r="B79" i="1"/>
  <c r="C42" i="1"/>
  <c r="C41" i="15" s="1"/>
  <c r="C93" i="15" s="1"/>
  <c r="C48" i="15"/>
  <c r="C98" i="15" s="1"/>
  <c r="C60" i="15"/>
  <c r="C109" i="15" s="1"/>
  <c r="C59" i="15"/>
  <c r="C108" i="15" s="1"/>
  <c r="C57" i="15"/>
  <c r="C106" i="15" s="1"/>
  <c r="C55" i="15"/>
  <c r="C104" i="15" s="1"/>
  <c r="C56" i="15"/>
  <c r="C105" i="15" s="1"/>
  <c r="C54" i="15"/>
  <c r="C103" i="15" s="1"/>
  <c r="C51" i="15"/>
  <c r="C101" i="15" s="1"/>
  <c r="C50" i="15"/>
  <c r="C100" i="15" s="1"/>
  <c r="C49" i="15"/>
  <c r="C99" i="15" s="1"/>
  <c r="C43" i="15"/>
  <c r="C40" i="15"/>
  <c r="C92" i="15" s="1"/>
  <c r="C37" i="15"/>
  <c r="C89" i="15" s="1"/>
  <c r="C34" i="15"/>
  <c r="C86" i="15" s="1"/>
  <c r="C83" i="15"/>
  <c r="AG17" i="15"/>
  <c r="AC17" i="15"/>
  <c r="Y17" i="15"/>
  <c r="U17" i="15"/>
  <c r="Q17" i="15"/>
  <c r="N277" i="15"/>
  <c r="D274" i="15"/>
  <c r="D275" i="15" s="1"/>
  <c r="N258" i="15"/>
  <c r="D255" i="15"/>
  <c r="D256" i="15"/>
  <c r="AK225" i="15"/>
  <c r="AO227" i="1" s="1"/>
  <c r="AK224" i="15"/>
  <c r="AO226" i="1"/>
  <c r="AK219" i="15"/>
  <c r="AO221" i="1"/>
  <c r="AK218" i="15"/>
  <c r="AO220" i="1" s="1"/>
  <c r="AK217" i="15"/>
  <c r="AO219" i="1"/>
  <c r="AK216" i="15"/>
  <c r="AO218" i="1"/>
  <c r="AK215" i="15"/>
  <c r="AO217" i="1" s="1"/>
  <c r="AK208" i="15"/>
  <c r="AO210" i="1"/>
  <c r="AK207" i="15"/>
  <c r="AO209" i="1"/>
  <c r="AK206" i="15"/>
  <c r="AO208" i="1" s="1"/>
  <c r="AK205" i="15"/>
  <c r="AO207" i="1"/>
  <c r="AK204" i="15"/>
  <c r="AO206" i="1"/>
  <c r="AK203" i="15"/>
  <c r="AO205" i="1" s="1"/>
  <c r="AK202" i="15"/>
  <c r="AO204" i="1"/>
  <c r="AK185" i="15"/>
  <c r="AO188" i="1"/>
  <c r="AK181" i="15"/>
  <c r="AK180" i="15"/>
  <c r="AK179" i="15"/>
  <c r="AO182" i="1"/>
  <c r="AK178" i="15"/>
  <c r="AO181" i="1"/>
  <c r="AK177" i="15"/>
  <c r="AO180" i="1" s="1"/>
  <c r="AK171" i="15"/>
  <c r="AO174" i="1"/>
  <c r="AK167" i="15"/>
  <c r="AO170" i="1"/>
  <c r="AK166" i="15"/>
  <c r="AO169" i="1" s="1"/>
  <c r="AK165" i="15"/>
  <c r="AO168" i="1"/>
  <c r="AK164" i="15"/>
  <c r="AO167" i="1"/>
  <c r="AK163" i="15"/>
  <c r="AO166" i="1" s="1"/>
  <c r="AK162" i="15"/>
  <c r="AO165" i="1"/>
  <c r="AK155" i="15"/>
  <c r="AO158" i="1"/>
  <c r="AK153" i="15"/>
  <c r="AK152" i="15"/>
  <c r="AK151" i="15"/>
  <c r="AO154" i="1" s="1"/>
  <c r="AK150" i="15"/>
  <c r="AO153" i="1"/>
  <c r="AK149" i="15"/>
  <c r="AO152" i="1" s="1"/>
  <c r="AK141" i="15"/>
  <c r="AO144" i="1" s="1"/>
  <c r="AK140" i="15"/>
  <c r="AO143" i="1"/>
  <c r="AK138" i="15"/>
  <c r="AO141" i="1" s="1"/>
  <c r="AK137" i="15"/>
  <c r="AO140" i="1" s="1"/>
  <c r="AK130" i="15"/>
  <c r="AO133" i="1" s="1"/>
  <c r="AK129" i="15"/>
  <c r="AO132" i="1" s="1"/>
  <c r="AK128" i="15"/>
  <c r="AO131" i="1" s="1"/>
  <c r="AK127" i="15"/>
  <c r="AO130" i="1"/>
  <c r="AK124" i="15"/>
  <c r="AO127" i="1" s="1"/>
  <c r="AK123" i="15"/>
  <c r="AO126" i="1" s="1"/>
  <c r="AK122" i="15"/>
  <c r="AO125" i="1"/>
  <c r="AK121" i="15"/>
  <c r="AO124" i="1" s="1"/>
  <c r="AK120" i="15"/>
  <c r="AO123" i="1" s="1"/>
  <c r="AG81" i="13"/>
  <c r="AG80" i="13"/>
  <c r="AG79" i="13"/>
  <c r="AG78" i="13"/>
  <c r="AG77" i="13"/>
  <c r="AG76" i="13"/>
  <c r="AG75" i="13"/>
  <c r="AG74" i="13"/>
  <c r="AG73" i="13"/>
  <c r="AG72" i="13"/>
  <c r="AG71" i="13"/>
  <c r="AG70" i="13"/>
  <c r="AG69" i="13"/>
  <c r="AG68" i="13"/>
  <c r="AG67" i="13"/>
  <c r="AG66" i="13"/>
  <c r="AG65" i="13"/>
  <c r="AG64" i="13"/>
  <c r="AG63" i="13"/>
  <c r="AG62" i="13"/>
  <c r="AG61" i="13"/>
  <c r="AG60" i="13"/>
  <c r="AG59" i="13"/>
  <c r="AG58" i="13"/>
  <c r="AG57" i="13"/>
  <c r="AG56" i="13"/>
  <c r="AG55" i="13"/>
  <c r="AG54" i="13"/>
  <c r="AG53" i="13"/>
  <c r="AG52" i="13"/>
  <c r="L52" i="13"/>
  <c r="AG51" i="13"/>
  <c r="L51" i="13"/>
  <c r="AG50" i="13"/>
  <c r="L50" i="13"/>
  <c r="AG49" i="13"/>
  <c r="AC49" i="13"/>
  <c r="Y49" i="13"/>
  <c r="U49" i="13"/>
  <c r="L49" i="13"/>
  <c r="AG48" i="13"/>
  <c r="AC48" i="13"/>
  <c r="Y48" i="13"/>
  <c r="U48" i="13"/>
  <c r="Q48" i="13"/>
  <c r="L48" i="13"/>
  <c r="AG47" i="13"/>
  <c r="AC47" i="13"/>
  <c r="Y47" i="13"/>
  <c r="U47" i="13"/>
  <c r="Q47" i="13"/>
  <c r="L47" i="13"/>
  <c r="AG46" i="13"/>
  <c r="AC46" i="13"/>
  <c r="Y46" i="13"/>
  <c r="U46" i="13"/>
  <c r="Q46" i="13"/>
  <c r="L46" i="13"/>
  <c r="F46" i="13"/>
  <c r="AG45" i="13"/>
  <c r="AC45" i="13"/>
  <c r="Y45" i="13"/>
  <c r="U45" i="13"/>
  <c r="Q45" i="13"/>
  <c r="L45" i="13"/>
  <c r="F45" i="13"/>
  <c r="AG44" i="13"/>
  <c r="AC44" i="13"/>
  <c r="Y44" i="13"/>
  <c r="U44" i="13"/>
  <c r="Q44" i="13"/>
  <c r="L44" i="13"/>
  <c r="F44" i="13"/>
  <c r="AG43" i="13"/>
  <c r="AC43" i="13"/>
  <c r="Y43" i="13"/>
  <c r="U43" i="13"/>
  <c r="Q43" i="13"/>
  <c r="L43" i="13"/>
  <c r="F43" i="13"/>
  <c r="AG42" i="13"/>
  <c r="AC42" i="13"/>
  <c r="Y42" i="13"/>
  <c r="U42" i="13"/>
  <c r="Q42" i="13"/>
  <c r="L42" i="13"/>
  <c r="F42" i="13"/>
  <c r="AG41" i="13"/>
  <c r="AC41" i="13"/>
  <c r="Y41" i="13"/>
  <c r="U41" i="13"/>
  <c r="Q41" i="13"/>
  <c r="L41" i="13"/>
  <c r="F41" i="13"/>
  <c r="AG40" i="13"/>
  <c r="AC40" i="13"/>
  <c r="Y40" i="13"/>
  <c r="U40" i="13"/>
  <c r="Q40" i="13"/>
  <c r="L40" i="13"/>
  <c r="F40" i="13"/>
  <c r="AG39" i="13"/>
  <c r="AC39" i="13"/>
  <c r="Y39" i="13"/>
  <c r="U39" i="13"/>
  <c r="Q39" i="13"/>
  <c r="L39" i="13"/>
  <c r="F39" i="13"/>
  <c r="AG38" i="13"/>
  <c r="AC38" i="13"/>
  <c r="Y38" i="13"/>
  <c r="U38" i="13"/>
  <c r="Q38" i="13"/>
  <c r="L38" i="13"/>
  <c r="F38" i="13"/>
  <c r="AG37" i="13"/>
  <c r="AC37" i="13"/>
  <c r="Y37" i="13"/>
  <c r="U37" i="13"/>
  <c r="Q37" i="13"/>
  <c r="L37" i="13"/>
  <c r="F37" i="13"/>
  <c r="AG36" i="13"/>
  <c r="AC36" i="13"/>
  <c r="Y36" i="13"/>
  <c r="U36" i="13"/>
  <c r="Q36" i="13"/>
  <c r="L36" i="13"/>
  <c r="F36" i="13"/>
  <c r="AG35" i="13"/>
  <c r="AC35" i="13"/>
  <c r="Y35" i="13"/>
  <c r="U35" i="13"/>
  <c r="Q35" i="13"/>
  <c r="L35" i="13"/>
  <c r="F35" i="13"/>
  <c r="AC34" i="13"/>
  <c r="AG33" i="13"/>
  <c r="AC33" i="13"/>
  <c r="Y33" i="13"/>
  <c r="U33" i="13"/>
  <c r="Q33" i="13"/>
  <c r="L33" i="13"/>
  <c r="F33" i="13"/>
  <c r="AG32" i="13"/>
  <c r="AC32" i="13"/>
  <c r="Y32" i="13"/>
  <c r="U32" i="13"/>
  <c r="Q32" i="13"/>
  <c r="L32" i="13"/>
  <c r="F32" i="13"/>
  <c r="AG31" i="13"/>
  <c r="AC31" i="13"/>
  <c r="Y31" i="13"/>
  <c r="U31" i="13"/>
  <c r="Q31" i="13"/>
  <c r="L31" i="13"/>
  <c r="F31" i="13"/>
  <c r="AG30" i="13"/>
  <c r="AC30" i="13"/>
  <c r="Y30" i="13"/>
  <c r="U30" i="13"/>
  <c r="Q30" i="13"/>
  <c r="L30" i="13"/>
  <c r="F30" i="13"/>
  <c r="AG29" i="13"/>
  <c r="AC29" i="13"/>
  <c r="Y29" i="13"/>
  <c r="U29" i="13"/>
  <c r="Q29" i="13"/>
  <c r="L29" i="13"/>
  <c r="F29" i="13"/>
  <c r="AG28" i="13"/>
  <c r="AC28" i="13"/>
  <c r="Y28" i="13"/>
  <c r="U28" i="13"/>
  <c r="Q28" i="13"/>
  <c r="L28" i="13"/>
  <c r="F28" i="13"/>
  <c r="AG27" i="13"/>
  <c r="AC27" i="13"/>
  <c r="Y27" i="13"/>
  <c r="U27" i="13"/>
  <c r="Q27" i="13"/>
  <c r="L27" i="13"/>
  <c r="F27" i="13"/>
  <c r="AG26" i="13"/>
  <c r="AC26" i="13"/>
  <c r="Y26" i="13"/>
  <c r="U26" i="13"/>
  <c r="Q26" i="13"/>
  <c r="L26" i="13"/>
  <c r="F26" i="13"/>
  <c r="AG25" i="13"/>
  <c r="AC25" i="13"/>
  <c r="Y25" i="13"/>
  <c r="U25" i="13"/>
  <c r="Q25" i="13"/>
  <c r="L25" i="13"/>
  <c r="F25" i="13"/>
  <c r="AG24" i="13"/>
  <c r="AC24" i="13"/>
  <c r="Y24" i="13"/>
  <c r="U24" i="13"/>
  <c r="Q24" i="13"/>
  <c r="L24" i="13"/>
  <c r="F24" i="13"/>
  <c r="AG23" i="13"/>
  <c r="AC23" i="13"/>
  <c r="Y23" i="13"/>
  <c r="U23" i="13"/>
  <c r="Q23" i="13"/>
  <c r="L23" i="13"/>
  <c r="F23" i="13"/>
  <c r="AG22" i="13"/>
  <c r="AC22" i="13"/>
  <c r="Y22" i="13"/>
  <c r="U22" i="13"/>
  <c r="Q22" i="13"/>
  <c r="L22" i="13"/>
  <c r="F22" i="13"/>
  <c r="Y21" i="13"/>
  <c r="AG20" i="13"/>
  <c r="AC20" i="13"/>
  <c r="Y20" i="13"/>
  <c r="U20" i="13"/>
  <c r="Q20" i="13"/>
  <c r="AG19" i="13"/>
  <c r="AC19" i="13"/>
  <c r="Y19" i="13"/>
  <c r="U19" i="13"/>
  <c r="Q19" i="13"/>
  <c r="AG18" i="13"/>
  <c r="AC18" i="13"/>
  <c r="Y18" i="13"/>
  <c r="U18" i="13"/>
  <c r="Q18" i="13"/>
  <c r="AG17" i="13"/>
  <c r="AC17" i="13"/>
  <c r="Y17" i="13"/>
  <c r="U17" i="13"/>
  <c r="Q17" i="13"/>
  <c r="AK158" i="1"/>
  <c r="C36" i="1"/>
  <c r="C90" i="1" s="1"/>
  <c r="C39" i="1"/>
  <c r="C93" i="1" s="1"/>
  <c r="C45" i="1"/>
  <c r="C99" i="1" s="1"/>
  <c r="C44" i="15"/>
  <c r="C89" i="1"/>
  <c r="C92" i="1"/>
  <c r="C95" i="1"/>
  <c r="C101" i="1"/>
  <c r="C103" i="1"/>
  <c r="C104" i="1"/>
  <c r="C106" i="1"/>
  <c r="C107" i="1"/>
  <c r="C108" i="1"/>
  <c r="C109" i="1"/>
  <c r="C111" i="1"/>
  <c r="C112" i="1"/>
  <c r="AK123" i="1"/>
  <c r="AK124" i="1"/>
  <c r="AK125" i="1"/>
  <c r="AK126" i="1"/>
  <c r="AK127" i="1"/>
  <c r="AK130" i="1"/>
  <c r="AK131" i="1"/>
  <c r="AK132" i="1"/>
  <c r="AK152" i="1"/>
  <c r="AK153" i="1"/>
  <c r="AK154" i="1"/>
  <c r="AK155" i="1"/>
  <c r="AK156" i="1"/>
  <c r="AK165" i="1"/>
  <c r="AK166" i="1"/>
  <c r="AK167" i="1"/>
  <c r="AK168" i="1"/>
  <c r="AK169" i="1"/>
  <c r="AK170" i="1"/>
  <c r="AK174" i="1"/>
  <c r="AK180" i="1"/>
  <c r="AK181" i="1"/>
  <c r="AK182" i="1"/>
  <c r="AK188" i="1"/>
  <c r="AK204" i="1"/>
  <c r="AK205" i="1"/>
  <c r="AK206" i="1"/>
  <c r="AK207" i="1"/>
  <c r="AK208" i="1"/>
  <c r="AK209" i="1"/>
  <c r="AK217" i="1"/>
  <c r="AK218" i="1"/>
  <c r="AK219" i="1"/>
  <c r="AK220" i="1"/>
  <c r="AK221" i="1"/>
  <c r="AK226" i="1"/>
  <c r="AK227" i="1"/>
  <c r="D257" i="1"/>
  <c r="D258" i="1"/>
  <c r="N260" i="1"/>
  <c r="M275" i="15"/>
  <c r="O275" i="15" s="1"/>
  <c r="M273" i="15"/>
  <c r="O273" i="15" s="1"/>
  <c r="M274" i="15"/>
  <c r="O274" i="15" s="1"/>
  <c r="M272" i="15"/>
  <c r="O272" i="15"/>
  <c r="M271" i="15"/>
  <c r="O271" i="15"/>
  <c r="O277" i="15"/>
  <c r="AK227" i="15"/>
  <c r="AO229" i="1"/>
  <c r="AK169" i="15"/>
  <c r="AO172" i="1" s="1"/>
  <c r="D8" i="15"/>
  <c r="C27" i="15" s="1"/>
  <c r="C29" i="15" s="1"/>
  <c r="AK183" i="15"/>
  <c r="AO186" i="1" s="1"/>
  <c r="AK174" i="15"/>
  <c r="AK229" i="1"/>
  <c r="U97" i="21"/>
  <c r="U93" i="21"/>
  <c r="S194" i="1"/>
  <c r="AC37" i="21"/>
  <c r="AK69" i="21"/>
  <c r="C24" i="1"/>
  <c r="C23" i="15" s="1"/>
  <c r="C76" i="15" s="1"/>
  <c r="Y97" i="21"/>
  <c r="AK188" i="15"/>
  <c r="AK210" i="15"/>
  <c r="AO212" i="1" s="1"/>
  <c r="Y93" i="21"/>
  <c r="W194" i="1"/>
  <c r="AM63" i="21"/>
  <c r="M277" i="15"/>
  <c r="S72" i="1"/>
  <c r="S115" i="1" s="1"/>
  <c r="AI69" i="15"/>
  <c r="AI112" i="15" s="1"/>
  <c r="U37" i="21"/>
  <c r="S198" i="1"/>
  <c r="AK198" i="1" s="1"/>
  <c r="Y53" i="21"/>
  <c r="AK21" i="21"/>
  <c r="AC97" i="21"/>
  <c r="AA198" i="1"/>
  <c r="Y85" i="21"/>
  <c r="W198" i="15"/>
  <c r="W229" i="15" s="1"/>
  <c r="AK37" i="21"/>
  <c r="AM47" i="21"/>
  <c r="AM67" i="21"/>
  <c r="AK97" i="21"/>
  <c r="AI198" i="1"/>
  <c r="Y21" i="21"/>
  <c r="AC69" i="21"/>
  <c r="AC53" i="21"/>
  <c r="AG37" i="21"/>
  <c r="AK85" i="21"/>
  <c r="AI198" i="15"/>
  <c r="AI229" i="15" s="1"/>
  <c r="AG85" i="21"/>
  <c r="AE198" i="15"/>
  <c r="AE229" i="15" s="1"/>
  <c r="AE192" i="15"/>
  <c r="AM35" i="21"/>
  <c r="AG53" i="21"/>
  <c r="AK53" i="21"/>
  <c r="AK93" i="21"/>
  <c r="AI194" i="1"/>
  <c r="Y69" i="21"/>
  <c r="AM15" i="21"/>
  <c r="U21" i="21"/>
  <c r="U99" i="21"/>
  <c r="S200" i="1"/>
  <c r="S231" i="1"/>
  <c r="AC93" i="21"/>
  <c r="AA194" i="1"/>
  <c r="AG21" i="21"/>
  <c r="AG93" i="21"/>
  <c r="AE194" i="1"/>
  <c r="Y37" i="21"/>
  <c r="AC85" i="21"/>
  <c r="AA198" i="15"/>
  <c r="AA229" i="15" s="1"/>
  <c r="AC21" i="21"/>
  <c r="U53" i="21"/>
  <c r="AG69" i="21"/>
  <c r="S198" i="15"/>
  <c r="AK198" i="15" s="1"/>
  <c r="S229" i="15"/>
  <c r="AK196" i="1"/>
  <c r="U69" i="21"/>
  <c r="AM83" i="21"/>
  <c r="AM79" i="21"/>
  <c r="AA192" i="15"/>
  <c r="W198" i="1"/>
  <c r="S192" i="15"/>
  <c r="AM51" i="21"/>
  <c r="AG97" i="21"/>
  <c r="AE198" i="1"/>
  <c r="AM19" i="21"/>
  <c r="AK194" i="15"/>
  <c r="Y99" i="21"/>
  <c r="AM21" i="21"/>
  <c r="AM69" i="21"/>
  <c r="AK99" i="21"/>
  <c r="AI200" i="1"/>
  <c r="AC99" i="21"/>
  <c r="AA200" i="1"/>
  <c r="AK200" i="1" s="1"/>
  <c r="AM37" i="21"/>
  <c r="AM85" i="21"/>
  <c r="AM53" i="21"/>
  <c r="AM93" i="21"/>
  <c r="AK194" i="1"/>
  <c r="W200" i="1"/>
  <c r="W231" i="1"/>
  <c r="AG99" i="21"/>
  <c r="AE200" i="1"/>
  <c r="AM97" i="21"/>
  <c r="AM99" i="21"/>
  <c r="S64" i="15" l="1"/>
  <c r="AI64" i="15"/>
  <c r="AI111" i="15" s="1"/>
  <c r="AE64" i="15"/>
  <c r="AA64" i="15"/>
  <c r="W64" i="15"/>
  <c r="AK229" i="15"/>
  <c r="AO231" i="1" s="1"/>
  <c r="AO196" i="1"/>
  <c r="AO194" i="1"/>
  <c r="AI54" i="15"/>
  <c r="AI103" i="15" s="1"/>
  <c r="W54" i="15"/>
  <c r="W103" i="15" s="1"/>
  <c r="S54" i="15"/>
  <c r="AE54" i="15"/>
  <c r="AE103" i="15" s="1"/>
  <c r="AA54" i="15"/>
  <c r="AA103" i="15" s="1"/>
  <c r="AA40" i="15"/>
  <c r="AA92" i="15" s="1"/>
  <c r="S40" i="15"/>
  <c r="W40" i="15"/>
  <c r="W92" i="15" s="1"/>
  <c r="AI40" i="15"/>
  <c r="AI92" i="15" s="1"/>
  <c r="AE40" i="15"/>
  <c r="AE92" i="15" s="1"/>
  <c r="AE87" i="15"/>
  <c r="S92" i="15"/>
  <c r="S69" i="15"/>
  <c r="AA69" i="15"/>
  <c r="AA112" i="15" s="1"/>
  <c r="AE60" i="15"/>
  <c r="S60" i="15"/>
  <c r="AA60" i="15"/>
  <c r="AA109" i="15" s="1"/>
  <c r="AI60" i="15"/>
  <c r="W60" i="15"/>
  <c r="W109" i="15" s="1"/>
  <c r="S56" i="15"/>
  <c r="W56" i="15"/>
  <c r="W105" i="15" s="1"/>
  <c r="AE56" i="15"/>
  <c r="AE105" i="15" s="1"/>
  <c r="AA56" i="15"/>
  <c r="AA105" i="15" s="1"/>
  <c r="AI56" i="15"/>
  <c r="AI105" i="15" s="1"/>
  <c r="AE44" i="15"/>
  <c r="AE96" i="15" s="1"/>
  <c r="AI44" i="15"/>
  <c r="AI96" i="15" s="1"/>
  <c r="AA44" i="15"/>
  <c r="AA96" i="15" s="1"/>
  <c r="S44" i="15"/>
  <c r="W44" i="15"/>
  <c r="W96" i="15" s="1"/>
  <c r="AE35" i="15"/>
  <c r="AI35" i="15"/>
  <c r="AI87" i="15" s="1"/>
  <c r="AA35" i="15"/>
  <c r="W35" i="15"/>
  <c r="W87" i="15" s="1"/>
  <c r="S35" i="15"/>
  <c r="AE51" i="15"/>
  <c r="AE101" i="15" s="1"/>
  <c r="AI51" i="15"/>
  <c r="AA51" i="15"/>
  <c r="S51" i="15"/>
  <c r="W51" i="15"/>
  <c r="W101" i="15" s="1"/>
  <c r="S48" i="15"/>
  <c r="AE48" i="15"/>
  <c r="AE98" i="15" s="1"/>
  <c r="W48" i="15"/>
  <c r="AA48" i="15"/>
  <c r="AI48" i="15"/>
  <c r="AI98" i="15" s="1"/>
  <c r="S37" i="15"/>
  <c r="AI37" i="15"/>
  <c r="AI89" i="15" s="1"/>
  <c r="AE37" i="15"/>
  <c r="AA37" i="15"/>
  <c r="W37" i="15"/>
  <c r="W38" i="15"/>
  <c r="W90" i="15" s="1"/>
  <c r="AE38" i="15"/>
  <c r="AE90" i="15" s="1"/>
  <c r="AA38" i="15"/>
  <c r="AA90" i="15" s="1"/>
  <c r="S38" i="15"/>
  <c r="AK38" i="15" s="1"/>
  <c r="AO39" i="1" s="1"/>
  <c r="AI38" i="15"/>
  <c r="AI90" i="15" s="1"/>
  <c r="AA27" i="15"/>
  <c r="AA79" i="15" s="1"/>
  <c r="W27" i="15"/>
  <c r="W79" i="15" s="1"/>
  <c r="AI27" i="15"/>
  <c r="AI79" i="15" s="1"/>
  <c r="AE27" i="15"/>
  <c r="AE79" i="15" s="1"/>
  <c r="AK79" i="15" s="1"/>
  <c r="AO82" i="1" s="1"/>
  <c r="AE69" i="15"/>
  <c r="AE112" i="15" s="1"/>
  <c r="AE111" i="15"/>
  <c r="AE108" i="15"/>
  <c r="S98" i="15"/>
  <c r="AA89" i="15"/>
  <c r="AA31" i="15"/>
  <c r="S31" i="15"/>
  <c r="W31" i="15"/>
  <c r="AE31" i="15"/>
  <c r="AI31" i="15"/>
  <c r="W57" i="15"/>
  <c r="W106" i="15" s="1"/>
  <c r="S57" i="15"/>
  <c r="AI57" i="15"/>
  <c r="AI106" i="15" s="1"/>
  <c r="AE57" i="15"/>
  <c r="AE106" i="15" s="1"/>
  <c r="AA57" i="15"/>
  <c r="AA106" i="15" s="1"/>
  <c r="AE76" i="15"/>
  <c r="AE23" i="15"/>
  <c r="AI23" i="15"/>
  <c r="AA23" i="15"/>
  <c r="W23" i="15"/>
  <c r="W76" i="15" s="1"/>
  <c r="S23" i="15"/>
  <c r="AK23" i="15" s="1"/>
  <c r="AO24" i="1" s="1"/>
  <c r="AA59" i="15"/>
  <c r="AA108" i="15" s="1"/>
  <c r="AE59" i="15"/>
  <c r="W59" i="15"/>
  <c r="AI59" i="15"/>
  <c r="S59" i="15"/>
  <c r="AE55" i="15"/>
  <c r="AE104" i="15" s="1"/>
  <c r="AA55" i="15"/>
  <c r="AI55" i="15"/>
  <c r="S55" i="15"/>
  <c r="W55" i="15"/>
  <c r="AE41" i="15"/>
  <c r="AE93" i="15" s="1"/>
  <c r="AA41" i="15"/>
  <c r="W41" i="15"/>
  <c r="W93" i="15" s="1"/>
  <c r="S41" i="15"/>
  <c r="AI41" i="15"/>
  <c r="W29" i="15"/>
  <c r="W81" i="15" s="1"/>
  <c r="S29" i="15"/>
  <c r="AI29" i="15"/>
  <c r="AI81" i="15" s="1"/>
  <c r="AA29" i="15"/>
  <c r="AA81" i="15" s="1"/>
  <c r="AE29" i="15"/>
  <c r="AA50" i="15"/>
  <c r="AA100" i="15" s="1"/>
  <c r="W50" i="15"/>
  <c r="W100" i="15" s="1"/>
  <c r="AI50" i="15"/>
  <c r="AI100" i="15" s="1"/>
  <c r="AE50" i="15"/>
  <c r="S50" i="15"/>
  <c r="AK50" i="15" s="1"/>
  <c r="AO52" i="1" s="1"/>
  <c r="AI43" i="15"/>
  <c r="AI95" i="15" s="1"/>
  <c r="W43" i="15"/>
  <c r="W95" i="15" s="1"/>
  <c r="S43" i="15"/>
  <c r="AE43" i="15"/>
  <c r="AE95" i="15" s="1"/>
  <c r="AA43" i="15"/>
  <c r="AA95" i="15" s="1"/>
  <c r="AI34" i="15"/>
  <c r="AI86" i="15" s="1"/>
  <c r="W34" i="15"/>
  <c r="W86" i="15" s="1"/>
  <c r="S34" i="15"/>
  <c r="AE34" i="15"/>
  <c r="AE86" i="15" s="1"/>
  <c r="AA34" i="15"/>
  <c r="AA86" i="15" s="1"/>
  <c r="W49" i="15"/>
  <c r="S49" i="15"/>
  <c r="AI49" i="15"/>
  <c r="AE49" i="15"/>
  <c r="AA49" i="15"/>
  <c r="S105" i="15"/>
  <c r="AK105" i="15" s="1"/>
  <c r="AO108" i="1" s="1"/>
  <c r="AE99" i="15"/>
  <c r="AE81" i="15"/>
  <c r="AK135" i="1"/>
  <c r="AA56" i="1"/>
  <c r="AA106" i="1" s="1"/>
  <c r="W56" i="1"/>
  <c r="W106" i="1" s="1"/>
  <c r="S56" i="1"/>
  <c r="S106" i="1" s="1"/>
  <c r="AI56" i="1"/>
  <c r="AI106" i="1" s="1"/>
  <c r="AE56" i="1"/>
  <c r="AE106" i="1" s="1"/>
  <c r="AK106" i="1" s="1"/>
  <c r="AA36" i="1"/>
  <c r="AA90" i="1" s="1"/>
  <c r="S36" i="1"/>
  <c r="S90" i="1" s="1"/>
  <c r="W36" i="1"/>
  <c r="AI36" i="1"/>
  <c r="AI90" i="1" s="1"/>
  <c r="AE36" i="1"/>
  <c r="AE90" i="1" s="1"/>
  <c r="AI52" i="1"/>
  <c r="AI103" i="1" s="1"/>
  <c r="AE52" i="1"/>
  <c r="AE103" i="1" s="1"/>
  <c r="AA52" i="1"/>
  <c r="AA103" i="1" s="1"/>
  <c r="W52" i="1"/>
  <c r="W103" i="1" s="1"/>
  <c r="S52" i="1"/>
  <c r="S44" i="1"/>
  <c r="AE44" i="1"/>
  <c r="AE98" i="1" s="1"/>
  <c r="AI44" i="1"/>
  <c r="AI98" i="1" s="1"/>
  <c r="AA44" i="1"/>
  <c r="AA98" i="1" s="1"/>
  <c r="W44" i="1"/>
  <c r="W98" i="1" s="1"/>
  <c r="AE72" i="1"/>
  <c r="AE115" i="1" s="1"/>
  <c r="AA72" i="1"/>
  <c r="AA115" i="1" s="1"/>
  <c r="AE231" i="1"/>
  <c r="AI61" i="1"/>
  <c r="AI111" i="1" s="1"/>
  <c r="AE61" i="1"/>
  <c r="AE111" i="1" s="1"/>
  <c r="AA61" i="1"/>
  <c r="AA111" i="1" s="1"/>
  <c r="W61" i="1"/>
  <c r="W111" i="1" s="1"/>
  <c r="S61" i="1"/>
  <c r="AA45" i="1"/>
  <c r="AA99" i="1" s="1"/>
  <c r="S45" i="1"/>
  <c r="W45" i="1"/>
  <c r="W99" i="1" s="1"/>
  <c r="AI45" i="1"/>
  <c r="AI99" i="1" s="1"/>
  <c r="AE45" i="1"/>
  <c r="AE99" i="1" s="1"/>
  <c r="W30" i="1"/>
  <c r="AE30" i="1"/>
  <c r="AE84" i="1" s="1"/>
  <c r="AA30" i="1"/>
  <c r="AA84" i="1" s="1"/>
  <c r="S30" i="1"/>
  <c r="S84" i="1" s="1"/>
  <c r="AI30" i="1"/>
  <c r="AI84" i="1" s="1"/>
  <c r="AI41" i="1"/>
  <c r="AE41" i="1"/>
  <c r="AE95" i="1" s="1"/>
  <c r="AA41" i="1"/>
  <c r="S41" i="1"/>
  <c r="S95" i="1" s="1"/>
  <c r="W41" i="1"/>
  <c r="C30" i="1"/>
  <c r="W72" i="1"/>
  <c r="AA87" i="15"/>
  <c r="C96" i="1"/>
  <c r="S24" i="1"/>
  <c r="S79" i="1" s="1"/>
  <c r="W24" i="1"/>
  <c r="AI24" i="1"/>
  <c r="AI79" i="1" s="1"/>
  <c r="AE24" i="1"/>
  <c r="AE79" i="1" s="1"/>
  <c r="AA24" i="1"/>
  <c r="AA79" i="1" s="1"/>
  <c r="AA51" i="1"/>
  <c r="AA102" i="1" s="1"/>
  <c r="W51" i="1"/>
  <c r="W102" i="1" s="1"/>
  <c r="S51" i="1"/>
  <c r="AI51" i="1"/>
  <c r="AI102" i="1" s="1"/>
  <c r="AE51" i="1"/>
  <c r="AE102" i="1" s="1"/>
  <c r="S38" i="1"/>
  <c r="S92" i="1" s="1"/>
  <c r="AE38" i="1"/>
  <c r="AE92" i="1" s="1"/>
  <c r="AA38" i="1"/>
  <c r="AA92" i="1" s="1"/>
  <c r="AI38" i="1"/>
  <c r="AI92" i="1" s="1"/>
  <c r="W38" i="1"/>
  <c r="W92" i="1" s="1"/>
  <c r="AA42" i="1"/>
  <c r="AA96" i="1" s="1"/>
  <c r="W42" i="1"/>
  <c r="W96" i="1" s="1"/>
  <c r="AI42" i="1"/>
  <c r="AI96" i="1" s="1"/>
  <c r="S42" i="1"/>
  <c r="AE42" i="1"/>
  <c r="AE96" i="1" s="1"/>
  <c r="S58" i="1"/>
  <c r="AI58" i="1"/>
  <c r="AI108" i="1" s="1"/>
  <c r="AE58" i="1"/>
  <c r="AE108" i="1" s="1"/>
  <c r="AA58" i="1"/>
  <c r="AA108" i="1" s="1"/>
  <c r="W58" i="1"/>
  <c r="W108" i="1" s="1"/>
  <c r="AI53" i="1"/>
  <c r="AI104" i="1" s="1"/>
  <c r="S53" i="1"/>
  <c r="AE53" i="1"/>
  <c r="AE104" i="1" s="1"/>
  <c r="AA53" i="1"/>
  <c r="AA104" i="1" s="1"/>
  <c r="W53" i="1"/>
  <c r="W104" i="1" s="1"/>
  <c r="S50" i="1"/>
  <c r="AI50" i="1"/>
  <c r="AI101" i="1" s="1"/>
  <c r="AE50" i="1"/>
  <c r="AE101" i="1" s="1"/>
  <c r="W50" i="1"/>
  <c r="W101" i="1" s="1"/>
  <c r="AA50" i="1"/>
  <c r="AA101" i="1" s="1"/>
  <c r="AI28" i="1"/>
  <c r="AI82" i="1" s="1"/>
  <c r="AE28" i="1"/>
  <c r="AK28" i="1" s="1"/>
  <c r="AA28" i="1"/>
  <c r="W28" i="1"/>
  <c r="S28" i="1"/>
  <c r="AA59" i="1"/>
  <c r="AA109" i="1" s="1"/>
  <c r="W59" i="1"/>
  <c r="W109" i="1" s="1"/>
  <c r="AI59" i="1"/>
  <c r="AI109" i="1" s="1"/>
  <c r="AE59" i="1"/>
  <c r="AE109" i="1" s="1"/>
  <c r="S59" i="1"/>
  <c r="S35" i="1"/>
  <c r="AE35" i="1"/>
  <c r="AE89" i="1" s="1"/>
  <c r="AI35" i="1"/>
  <c r="AI89" i="1" s="1"/>
  <c r="AA35" i="1"/>
  <c r="AA89" i="1" s="1"/>
  <c r="W35" i="1"/>
  <c r="W32" i="1"/>
  <c r="W86" i="1" s="1"/>
  <c r="AA32" i="1"/>
  <c r="S32" i="1"/>
  <c r="AE32" i="1"/>
  <c r="AE86" i="1" s="1"/>
  <c r="AI32" i="1"/>
  <c r="AI86" i="1" s="1"/>
  <c r="S109" i="15"/>
  <c r="AI109" i="15"/>
  <c r="AI231" i="1"/>
  <c r="AK231" i="1" s="1"/>
  <c r="AI62" i="1"/>
  <c r="AI112" i="1" s="1"/>
  <c r="S62" i="1"/>
  <c r="AE62" i="1"/>
  <c r="AE112" i="1" s="1"/>
  <c r="AA62" i="1"/>
  <c r="AA112" i="1" s="1"/>
  <c r="W62" i="1"/>
  <c r="W112" i="1" s="1"/>
  <c r="AI57" i="1"/>
  <c r="AI107" i="1" s="1"/>
  <c r="S57" i="1"/>
  <c r="AE57" i="1"/>
  <c r="AE107" i="1" s="1"/>
  <c r="AA57" i="1"/>
  <c r="AA107" i="1" s="1"/>
  <c r="W57" i="1"/>
  <c r="W107" i="1" s="1"/>
  <c r="AI39" i="1"/>
  <c r="AI93" i="1" s="1"/>
  <c r="AA39" i="1"/>
  <c r="AA93" i="1" s="1"/>
  <c r="W39" i="1"/>
  <c r="W93" i="1" s="1"/>
  <c r="S39" i="1"/>
  <c r="AE39" i="1"/>
  <c r="AE93" i="1" s="1"/>
  <c r="S23" i="1"/>
  <c r="AK23" i="1" s="1"/>
  <c r="AI23" i="1"/>
  <c r="AI78" i="1" s="1"/>
  <c r="AE23" i="1"/>
  <c r="AE78" i="1" s="1"/>
  <c r="AA23" i="1"/>
  <c r="AA78" i="1" s="1"/>
  <c r="W23" i="1"/>
  <c r="W78" i="1" s="1"/>
  <c r="AA104" i="15"/>
  <c r="AI104" i="15"/>
  <c r="AI108" i="15"/>
  <c r="AA76" i="15"/>
  <c r="AI76" i="15"/>
  <c r="S76" i="15"/>
  <c r="AE83" i="15"/>
  <c r="S93" i="15"/>
  <c r="S104" i="15"/>
  <c r="AI83" i="15"/>
  <c r="W111" i="15"/>
  <c r="S83" i="15"/>
  <c r="AA83" i="15"/>
  <c r="AA101" i="15"/>
  <c r="AE89" i="15"/>
  <c r="AA111" i="15"/>
  <c r="W104" i="15"/>
  <c r="AI93" i="15"/>
  <c r="AI101" i="15"/>
  <c r="AA93" i="15"/>
  <c r="W108" i="15"/>
  <c r="AE100" i="15"/>
  <c r="W89" i="15"/>
  <c r="AK92" i="15"/>
  <c r="AO95" i="1" s="1"/>
  <c r="AA98" i="15"/>
  <c r="AE109" i="15"/>
  <c r="W98" i="15"/>
  <c r="C79" i="15"/>
  <c r="C81" i="15" s="1"/>
  <c r="AK186" i="1"/>
  <c r="AA22" i="15"/>
  <c r="AI22" i="15"/>
  <c r="W22" i="15"/>
  <c r="AE22" i="15"/>
  <c r="AA86" i="1"/>
  <c r="AA95" i="1"/>
  <c r="AA82" i="1"/>
  <c r="AI95" i="1"/>
  <c r="S82" i="1"/>
  <c r="S89" i="1"/>
  <c r="C95" i="15"/>
  <c r="W89" i="1"/>
  <c r="W82" i="1"/>
  <c r="AK92" i="1"/>
  <c r="W90" i="1"/>
  <c r="W84" i="1"/>
  <c r="C38" i="15"/>
  <c r="C90" i="15" s="1"/>
  <c r="AA67" i="1"/>
  <c r="AA114" i="1" s="1"/>
  <c r="AI67" i="1"/>
  <c r="AI114" i="1" s="1"/>
  <c r="W67" i="1"/>
  <c r="W114" i="1" s="1"/>
  <c r="AE67" i="1"/>
  <c r="AE114" i="1" s="1"/>
  <c r="S67" i="1"/>
  <c r="W99" i="15"/>
  <c r="AA99" i="15"/>
  <c r="AI99" i="15"/>
  <c r="C78" i="1"/>
  <c r="C79" i="1"/>
  <c r="S78" i="1"/>
  <c r="AK78" i="1" s="1"/>
  <c r="C35" i="15"/>
  <c r="C87" i="15" s="1"/>
  <c r="C96" i="15"/>
  <c r="AK48" i="15" l="1"/>
  <c r="AO50" i="1" s="1"/>
  <c r="AK35" i="15"/>
  <c r="AO36" i="1" s="1"/>
  <c r="S87" i="15"/>
  <c r="S96" i="15"/>
  <c r="AK96" i="15" s="1"/>
  <c r="AO99" i="1" s="1"/>
  <c r="AK44" i="15"/>
  <c r="AO45" i="1" s="1"/>
  <c r="AK60" i="15"/>
  <c r="AO62" i="1" s="1"/>
  <c r="AK64" i="15"/>
  <c r="AO67" i="1" s="1"/>
  <c r="AK76" i="15"/>
  <c r="AO79" i="1" s="1"/>
  <c r="S81" i="15"/>
  <c r="AK81" i="15" s="1"/>
  <c r="AO84" i="1" s="1"/>
  <c r="AK29" i="15"/>
  <c r="AO30" i="1" s="1"/>
  <c r="AK37" i="15"/>
  <c r="AO38" i="1" s="1"/>
  <c r="AK87" i="15"/>
  <c r="AO90" i="1" s="1"/>
  <c r="S100" i="15"/>
  <c r="AK100" i="15" s="1"/>
  <c r="AO103" i="1" s="1"/>
  <c r="AK43" i="15"/>
  <c r="AO44" i="1" s="1"/>
  <c r="S95" i="15"/>
  <c r="AK95" i="15" s="1"/>
  <c r="AO98" i="1" s="1"/>
  <c r="S103" i="15"/>
  <c r="AK103" i="15" s="1"/>
  <c r="AO106" i="1" s="1"/>
  <c r="AK54" i="15"/>
  <c r="AO56" i="1" s="1"/>
  <c r="S89" i="15"/>
  <c r="S86" i="15"/>
  <c r="AK86" i="15" s="1"/>
  <c r="AO89" i="1" s="1"/>
  <c r="AK34" i="15"/>
  <c r="AO35" i="1" s="1"/>
  <c r="AK55" i="15"/>
  <c r="AO57" i="1" s="1"/>
  <c r="AK57" i="15"/>
  <c r="AO59" i="1" s="1"/>
  <c r="S106" i="15"/>
  <c r="AK106" i="15" s="1"/>
  <c r="AO109" i="1" s="1"/>
  <c r="S112" i="15"/>
  <c r="AK112" i="15" s="1"/>
  <c r="AO115" i="1" s="1"/>
  <c r="AK69" i="15"/>
  <c r="AO72" i="1" s="1"/>
  <c r="S99" i="15"/>
  <c r="AK49" i="15"/>
  <c r="AO51" i="1" s="1"/>
  <c r="AK59" i="15"/>
  <c r="AO61" i="1" s="1"/>
  <c r="AK104" i="15"/>
  <c r="AO107" i="1" s="1"/>
  <c r="AK31" i="15"/>
  <c r="AK51" i="15"/>
  <c r="AO53" i="1" s="1"/>
  <c r="AK56" i="15"/>
  <c r="AO58" i="1" s="1"/>
  <c r="S101" i="15"/>
  <c r="S108" i="15"/>
  <c r="AK108" i="15" s="1"/>
  <c r="AO111" i="1" s="1"/>
  <c r="S111" i="15"/>
  <c r="S90" i="15"/>
  <c r="AK90" i="15" s="1"/>
  <c r="AO93" i="1" s="1"/>
  <c r="AK41" i="15"/>
  <c r="AO42" i="1" s="1"/>
  <c r="AK27" i="15"/>
  <c r="AO28" i="1" s="1"/>
  <c r="AK40" i="15"/>
  <c r="AO41" i="1" s="1"/>
  <c r="AK57" i="1"/>
  <c r="S107" i="1"/>
  <c r="AK107" i="1" s="1"/>
  <c r="S96" i="1"/>
  <c r="AK96" i="1" s="1"/>
  <c r="AK42" i="1"/>
  <c r="AK56" i="1"/>
  <c r="AK84" i="1"/>
  <c r="AK109" i="15"/>
  <c r="AO112" i="1" s="1"/>
  <c r="AK72" i="1"/>
  <c r="W115" i="1"/>
  <c r="AK115" i="1" s="1"/>
  <c r="S111" i="1"/>
  <c r="AK111" i="1" s="1"/>
  <c r="AK61" i="1"/>
  <c r="S98" i="1"/>
  <c r="AK98" i="1" s="1"/>
  <c r="AK44" i="1"/>
  <c r="S101" i="1"/>
  <c r="AK101" i="1" s="1"/>
  <c r="AK50" i="1"/>
  <c r="AE82" i="1"/>
  <c r="AE117" i="1" s="1"/>
  <c r="S99" i="1"/>
  <c r="AK99" i="1" s="1"/>
  <c r="AK45" i="1"/>
  <c r="AK90" i="1"/>
  <c r="AK83" i="15"/>
  <c r="AO86" i="1" s="1"/>
  <c r="AK59" i="1"/>
  <c r="S109" i="1"/>
  <c r="AK109" i="1" s="1"/>
  <c r="S104" i="1"/>
  <c r="AK104" i="1" s="1"/>
  <c r="AK53" i="1"/>
  <c r="AK58" i="1"/>
  <c r="S108" i="1"/>
  <c r="AK108" i="1" s="1"/>
  <c r="S103" i="1"/>
  <c r="AK103" i="1" s="1"/>
  <c r="AK52" i="1"/>
  <c r="AK30" i="1"/>
  <c r="AK67" i="1"/>
  <c r="AK38" i="1"/>
  <c r="AK36" i="1"/>
  <c r="AK62" i="1"/>
  <c r="S112" i="1"/>
  <c r="AK112" i="1" s="1"/>
  <c r="AK51" i="1"/>
  <c r="S102" i="1"/>
  <c r="AK102" i="1" s="1"/>
  <c r="AK101" i="15"/>
  <c r="AO104" i="1" s="1"/>
  <c r="AK93" i="15"/>
  <c r="AO96" i="1" s="1"/>
  <c r="AK111" i="15"/>
  <c r="AO114" i="1" s="1"/>
  <c r="AK89" i="15"/>
  <c r="AO92" i="1" s="1"/>
  <c r="AK98" i="15"/>
  <c r="AO101" i="1" s="1"/>
  <c r="W75" i="15"/>
  <c r="W114" i="15" s="1"/>
  <c r="W71" i="15"/>
  <c r="AE71" i="15"/>
  <c r="AE75" i="15"/>
  <c r="AE114" i="15" s="1"/>
  <c r="AI75" i="15"/>
  <c r="AI114" i="15" s="1"/>
  <c r="AI71" i="15"/>
  <c r="AK22" i="15"/>
  <c r="AO23" i="1" s="1"/>
  <c r="S75" i="15"/>
  <c r="S71" i="15"/>
  <c r="AA75" i="15"/>
  <c r="AA114" i="15" s="1"/>
  <c r="AA71" i="15"/>
  <c r="AI117" i="1"/>
  <c r="AK82" i="1"/>
  <c r="AK35" i="1"/>
  <c r="AK32" i="1"/>
  <c r="S86" i="1"/>
  <c r="AK86" i="1" s="1"/>
  <c r="AK89" i="1"/>
  <c r="AK41" i="1"/>
  <c r="W95" i="1"/>
  <c r="AK95" i="1" s="1"/>
  <c r="AA74" i="1"/>
  <c r="AA117" i="1"/>
  <c r="AK39" i="1"/>
  <c r="S93" i="1"/>
  <c r="AK93" i="1" s="1"/>
  <c r="AE74" i="1"/>
  <c r="AI74" i="1"/>
  <c r="S114" i="1"/>
  <c r="AK114" i="1" s="1"/>
  <c r="S74" i="1"/>
  <c r="W79" i="1"/>
  <c r="W117" i="1" s="1"/>
  <c r="W74" i="1"/>
  <c r="AK24" i="1"/>
  <c r="AK99" i="15"/>
  <c r="AO102" i="1" s="1"/>
  <c r="S114" i="15" l="1"/>
  <c r="AK114" i="15" s="1"/>
  <c r="AO117" i="1" s="1"/>
  <c r="AE119" i="1"/>
  <c r="AE233" i="1" s="1"/>
  <c r="AE281" i="15" s="1"/>
  <c r="AI119" i="1"/>
  <c r="AI233" i="1" s="1"/>
  <c r="AI281" i="15" s="1"/>
  <c r="AE116" i="15"/>
  <c r="AE231" i="15" s="1"/>
  <c r="AE233" i="15" s="1"/>
  <c r="AE235" i="15" s="1"/>
  <c r="W116" i="15"/>
  <c r="W231" i="15" s="1"/>
  <c r="W233" i="15" s="1"/>
  <c r="W237" i="15" s="1"/>
  <c r="W239" i="15" s="1"/>
  <c r="W303" i="15" s="1"/>
  <c r="AI116" i="15"/>
  <c r="AI231" i="15" s="1"/>
  <c r="AI233" i="15" s="1"/>
  <c r="AA116" i="15"/>
  <c r="AA231" i="15" s="1"/>
  <c r="AA233" i="15" s="1"/>
  <c r="AK71" i="15"/>
  <c r="AO74" i="1" s="1"/>
  <c r="AK75" i="15"/>
  <c r="AO78" i="1" s="1"/>
  <c r="S117" i="1"/>
  <c r="S119" i="1" s="1"/>
  <c r="S233" i="1" s="1"/>
  <c r="S235" i="1" s="1"/>
  <c r="AA119" i="1"/>
  <c r="AA233" i="1" s="1"/>
  <c r="AA281" i="15" s="1"/>
  <c r="AK74" i="1"/>
  <c r="W119" i="1"/>
  <c r="W233" i="1" s="1"/>
  <c r="W235" i="1" s="1"/>
  <c r="M255" i="1" s="1"/>
  <c r="O255" i="1" s="1"/>
  <c r="AK79" i="1"/>
  <c r="S116" i="15" l="1"/>
  <c r="S231" i="15" s="1"/>
  <c r="S233" i="15" s="1"/>
  <c r="AE235" i="1"/>
  <c r="AE239" i="1" s="1"/>
  <c r="AE287" i="15" s="1"/>
  <c r="AI235" i="1"/>
  <c r="M258" i="1" s="1"/>
  <c r="O258" i="1" s="1"/>
  <c r="AE295" i="15"/>
  <c r="AE237" i="15"/>
  <c r="AE239" i="15" s="1"/>
  <c r="AE303" i="15" s="1"/>
  <c r="M253" i="15"/>
  <c r="O253" i="15" s="1"/>
  <c r="W235" i="15"/>
  <c r="AI295" i="15"/>
  <c r="W241" i="15"/>
  <c r="M254" i="15"/>
  <c r="AA237" i="15"/>
  <c r="AA239" i="15" s="1"/>
  <c r="AA303" i="15" s="1"/>
  <c r="AA235" i="15"/>
  <c r="AA295" i="15"/>
  <c r="AI237" i="15"/>
  <c r="M256" i="15"/>
  <c r="O256" i="15" s="1"/>
  <c r="AI235" i="15"/>
  <c r="AA235" i="1"/>
  <c r="AA241" i="1" s="1"/>
  <c r="AA289" i="15" s="1"/>
  <c r="AK117" i="1"/>
  <c r="AK119" i="1"/>
  <c r="W283" i="15"/>
  <c r="W285" i="15" s="1"/>
  <c r="W239" i="1"/>
  <c r="W287" i="15" s="1"/>
  <c r="W237" i="1"/>
  <c r="W241" i="1"/>
  <c r="W289" i="15" s="1"/>
  <c r="W281" i="15"/>
  <c r="W295" i="15" s="1"/>
  <c r="AK231" i="15"/>
  <c r="AO233" i="1" s="1"/>
  <c r="S281" i="15"/>
  <c r="AK233" i="1"/>
  <c r="S241" i="1"/>
  <c r="M254" i="1"/>
  <c r="S283" i="15"/>
  <c r="S239" i="1"/>
  <c r="S237" i="1"/>
  <c r="AK116" i="15" l="1"/>
  <c r="AO119" i="1" s="1"/>
  <c r="S295" i="15"/>
  <c r="AK295" i="15" s="1"/>
  <c r="AE241" i="15"/>
  <c r="AI239" i="1"/>
  <c r="AI287" i="15" s="1"/>
  <c r="AI237" i="1"/>
  <c r="AI283" i="15"/>
  <c r="AI297" i="15" s="1"/>
  <c r="AI299" i="15" s="1"/>
  <c r="AE283" i="15"/>
  <c r="AE297" i="15" s="1"/>
  <c r="AE299" i="15" s="1"/>
  <c r="AE241" i="1"/>
  <c r="AE289" i="15" s="1"/>
  <c r="AE301" i="15" s="1"/>
  <c r="AE237" i="1"/>
  <c r="AI241" i="1"/>
  <c r="AI289" i="15" s="1"/>
  <c r="AA283" i="15"/>
  <c r="AK235" i="1"/>
  <c r="AA237" i="1"/>
  <c r="AA239" i="1"/>
  <c r="AA243" i="1" s="1"/>
  <c r="AA291" i="15" s="1"/>
  <c r="M256" i="1"/>
  <c r="O256" i="1" s="1"/>
  <c r="AA241" i="15"/>
  <c r="AI239" i="15"/>
  <c r="AI303" i="15" s="1"/>
  <c r="O254" i="15"/>
  <c r="M255" i="15"/>
  <c r="O255" i="15" s="1"/>
  <c r="W297" i="15"/>
  <c r="W299" i="15" s="1"/>
  <c r="W301" i="15"/>
  <c r="W243" i="1"/>
  <c r="W291" i="15" s="1"/>
  <c r="W305" i="15" s="1"/>
  <c r="S235" i="15"/>
  <c r="AK235" i="15" s="1"/>
  <c r="M252" i="15"/>
  <c r="S237" i="15"/>
  <c r="AK233" i="15"/>
  <c r="AO235" i="1" s="1"/>
  <c r="AK281" i="15"/>
  <c r="O254" i="1"/>
  <c r="S289" i="15"/>
  <c r="S287" i="15"/>
  <c r="S243" i="1"/>
  <c r="S297" i="15"/>
  <c r="S285" i="15"/>
  <c r="AK237" i="1" l="1"/>
  <c r="AE243" i="1"/>
  <c r="AE291" i="15" s="1"/>
  <c r="AE305" i="15" s="1"/>
  <c r="AI285" i="15"/>
  <c r="AE285" i="15"/>
  <c r="AK283" i="15"/>
  <c r="AI301" i="15"/>
  <c r="AA285" i="15"/>
  <c r="AK241" i="1"/>
  <c r="AK289" i="15" s="1"/>
  <c r="AA297" i="15"/>
  <c r="AA299" i="15" s="1"/>
  <c r="AI243" i="1"/>
  <c r="AI291" i="15" s="1"/>
  <c r="AA305" i="15"/>
  <c r="AK239" i="1"/>
  <c r="M257" i="1"/>
  <c r="O257" i="1" s="1"/>
  <c r="O260" i="1" s="1"/>
  <c r="AA287" i="15"/>
  <c r="AA301" i="15" s="1"/>
  <c r="AI241" i="15"/>
  <c r="AK237" i="15"/>
  <c r="AO239" i="1" s="1"/>
  <c r="S239" i="15"/>
  <c r="S241" i="15" s="1"/>
  <c r="M258" i="15"/>
  <c r="O252" i="15"/>
  <c r="O258" i="15" s="1"/>
  <c r="S301" i="15"/>
  <c r="S299" i="15"/>
  <c r="S291" i="15"/>
  <c r="AK285" i="15" l="1"/>
  <c r="M260" i="1"/>
  <c r="AI305" i="15"/>
  <c r="AK243" i="1"/>
  <c r="AK297" i="15"/>
  <c r="AK299" i="15"/>
  <c r="AK287" i="15"/>
  <c r="AK301" i="15"/>
  <c r="AK241" i="15"/>
  <c r="AO243" i="1" s="1"/>
  <c r="S303" i="15"/>
  <c r="AK303" i="15" s="1"/>
  <c r="AK239" i="15"/>
  <c r="AO241" i="1" s="1"/>
  <c r="AK291" i="15"/>
  <c r="S305" i="15"/>
  <c r="AK305" i="15" l="1"/>
</calcChain>
</file>

<file path=xl/sharedStrings.xml><?xml version="1.0" encoding="utf-8"?>
<sst xmlns="http://schemas.openxmlformats.org/spreadsheetml/2006/main" count="2072" uniqueCount="644">
  <si>
    <r>
      <rPr>
        <b/>
        <u val="double"/>
        <sz val="18"/>
        <rFont val="Arial"/>
        <family val="2"/>
      </rPr>
      <t>PROPOSAL</t>
    </r>
    <r>
      <rPr>
        <b/>
        <sz val="18"/>
        <rFont val="Arial"/>
        <family val="2"/>
      </rPr>
      <t xml:space="preserve"> BUDGET                                                                                                                                                                                                                                                                                                                                                                                                                                                 (INTERNAL)</t>
    </r>
  </si>
  <si>
    <t xml:space="preserve">**DO NOT  MODIFY Template or CHANGE FORMULAS**                                                                                                                                                                                                                                                                                                                                                                                                                                                                                                               </t>
  </si>
  <si>
    <t>COST MATCH TOTALS</t>
  </si>
  <si>
    <t>Cayuse SP #</t>
  </si>
  <si>
    <t>CSULB PI/PD:</t>
  </si>
  <si>
    <t>Dept. &amp; College:</t>
  </si>
  <si>
    <r>
      <t xml:space="preserve">*IF APPLICABLE, Information will be carryforward from the                                                                                                                                                                                                                                                                                                                                                                                                                        </t>
    </r>
    <r>
      <rPr>
        <u/>
        <sz val="9"/>
        <color rgb="FF0000FF"/>
        <rFont val="Arial"/>
        <family val="2"/>
      </rPr>
      <t>"Cost Match Worksheet</t>
    </r>
    <r>
      <rPr>
        <sz val="9"/>
        <color rgb="FF0000FF"/>
        <rFont val="Arial"/>
        <family val="2"/>
      </rPr>
      <t>" Tab below</t>
    </r>
  </si>
  <si>
    <t>Project Title:</t>
  </si>
  <si>
    <t>CSULB Sponsor:</t>
  </si>
  <si>
    <t>Flow through Agency:</t>
  </si>
  <si>
    <t>Project Periods:</t>
  </si>
  <si>
    <t xml:space="preserve"> </t>
  </si>
  <si>
    <t>DO NOT CHANGE FORMULAS</t>
  </si>
  <si>
    <t>*REFER TO TABS BELOW FOR ADDITIONAL IMPORTANT INFORMATION</t>
  </si>
  <si>
    <t>Project Period Date</t>
  </si>
  <si>
    <r>
      <t>A. SENIOR PERSONNEL:</t>
    </r>
    <r>
      <rPr>
        <b/>
        <sz val="10"/>
        <color indexed="10"/>
        <rFont val="Arial"/>
        <family val="2"/>
      </rPr>
      <t xml:space="preserve"> </t>
    </r>
    <r>
      <rPr>
        <sz val="10"/>
        <color indexed="12"/>
        <rFont val="Arial"/>
        <family val="2"/>
      </rPr>
      <t xml:space="preserve">CSULB Faculty &amp; Other CSULB Senior Associates </t>
    </r>
  </si>
  <si>
    <t>Annual Salary</t>
  </si>
  <si>
    <t>Monthly                                                                                                                                                                                                                                                                                                                                                                                                                                                                      Base Rate</t>
  </si>
  <si>
    <t xml:space="preserve">Effort </t>
  </si>
  <si>
    <t>Year 1</t>
  </si>
  <si>
    <t>Year 2</t>
  </si>
  <si>
    <t>Year 3</t>
  </si>
  <si>
    <t>Year 4</t>
  </si>
  <si>
    <t>Year 5</t>
  </si>
  <si>
    <t>Total</t>
  </si>
  <si>
    <t>Role</t>
  </si>
  <si>
    <t xml:space="preserve">Name: </t>
  </si>
  <si>
    <t>* Contact PAS or ASM for Faculty Salaries</t>
  </si>
  <si>
    <t>PI/PD:</t>
  </si>
  <si>
    <r>
      <t xml:space="preserve">(Buyout/Release </t>
    </r>
    <r>
      <rPr>
        <b/>
        <sz val="10"/>
        <rFont val="Arial"/>
        <family val="2"/>
      </rPr>
      <t>OR</t>
    </r>
    <r>
      <rPr>
        <sz val="10"/>
        <rFont val="Arial"/>
        <family val="2"/>
      </rPr>
      <t xml:space="preserve"> Reimbursed)</t>
    </r>
  </si>
  <si>
    <t>Mo</t>
  </si>
  <si>
    <r>
      <t xml:space="preserve">(Add'l Pay </t>
    </r>
    <r>
      <rPr>
        <b/>
        <sz val="10"/>
        <rFont val="Arial"/>
        <family val="2"/>
      </rPr>
      <t xml:space="preserve">OR </t>
    </r>
    <r>
      <rPr>
        <sz val="10"/>
        <rFont val="Arial"/>
        <family val="2"/>
      </rPr>
      <t>Summer Effort)</t>
    </r>
  </si>
  <si>
    <t>*</t>
  </si>
  <si>
    <t>Insert Name</t>
  </si>
  <si>
    <r>
      <t>CSULB/</t>
    </r>
    <r>
      <rPr>
        <b/>
        <sz val="10"/>
        <rFont val="Arial"/>
        <family val="2"/>
      </rPr>
      <t xml:space="preserve">MPP </t>
    </r>
  </si>
  <si>
    <t xml:space="preserve">                                Reimbursed</t>
  </si>
  <si>
    <r>
      <t>CSULB/</t>
    </r>
    <r>
      <rPr>
        <b/>
        <sz val="10"/>
        <rFont val="Arial"/>
        <family val="2"/>
      </rPr>
      <t xml:space="preserve">Fnd </t>
    </r>
  </si>
  <si>
    <t>Add'l Pay</t>
  </si>
  <si>
    <r>
      <t>CSULB/</t>
    </r>
    <r>
      <rPr>
        <b/>
        <sz val="10"/>
        <rFont val="Arial"/>
        <family val="2"/>
      </rPr>
      <t xml:space="preserve"> Fnd</t>
    </r>
  </si>
  <si>
    <t>1.</t>
  </si>
  <si>
    <t>Co-I/PI:</t>
  </si>
  <si>
    <t>2.</t>
  </si>
  <si>
    <t>3.</t>
  </si>
  <si>
    <t>4.</t>
  </si>
  <si>
    <r>
      <t xml:space="preserve">B. OTHER PERSONNEL: </t>
    </r>
    <r>
      <rPr>
        <sz val="10"/>
        <rFont val="Arial"/>
        <family val="2"/>
      </rPr>
      <t xml:space="preserve">CSULB Staff, Foundation, &amp; Students Only </t>
    </r>
  </si>
  <si>
    <t>Base Rate</t>
  </si>
  <si>
    <t>* Contact PAS or ASM for State Employee Salary</t>
  </si>
  <si>
    <t>TBD</t>
  </si>
  <si>
    <r>
      <t>CSULB/</t>
    </r>
    <r>
      <rPr>
        <b/>
        <sz val="10"/>
        <rFont val="Arial"/>
        <family val="2"/>
      </rPr>
      <t>Staff</t>
    </r>
    <r>
      <rPr>
        <sz val="10"/>
        <rFont val="Arial"/>
        <family val="2"/>
      </rPr>
      <t xml:space="preserve">  (Reimbursed </t>
    </r>
    <r>
      <rPr>
        <b/>
        <sz val="10"/>
        <color rgb="FFFF0000"/>
        <rFont val="Arial"/>
        <family val="2"/>
      </rPr>
      <t>OR</t>
    </r>
    <r>
      <rPr>
        <sz val="10"/>
        <rFont val="Arial"/>
        <family val="2"/>
      </rPr>
      <t xml:space="preserve"> Add'l Pay)</t>
    </r>
  </si>
  <si>
    <t>*Current Foundation Salary Rates Located in TAB below</t>
  </si>
  <si>
    <r>
      <t>CSULB/</t>
    </r>
    <r>
      <rPr>
        <b/>
        <sz val="10"/>
        <rFont val="Arial"/>
        <family val="2"/>
      </rPr>
      <t>FDN</t>
    </r>
  </si>
  <si>
    <t>5.</t>
  </si>
  <si>
    <t>6.</t>
  </si>
  <si>
    <t xml:space="preserve">Pay Rate: </t>
  </si>
  <si>
    <t>Graduate Student(s)</t>
  </si>
  <si>
    <t>Number of Students:</t>
  </si>
  <si>
    <t>FDN &lt;50%                                                                                                                                                                                                                                                                                                                                                                                                                  TB or temp</t>
  </si>
  <si>
    <t>Total Student Hrs.:</t>
  </si>
  <si>
    <t>Undergraduate Student(s)</t>
  </si>
  <si>
    <t>A &amp; B. Salary TOTAL:</t>
  </si>
  <si>
    <t>C. FRINGE BENEFITS</t>
  </si>
  <si>
    <t>Reimbursed</t>
  </si>
  <si>
    <r>
      <t>CSULB/</t>
    </r>
    <r>
      <rPr>
        <b/>
        <sz val="10"/>
        <rFont val="Arial"/>
        <family val="2"/>
      </rPr>
      <t>Fnd</t>
    </r>
  </si>
  <si>
    <t>FDN &lt;50% TB or temp</t>
  </si>
  <si>
    <t xml:space="preserve"> C. Fringe Benefits TOTAL: </t>
  </si>
  <si>
    <t>Section A, B, C. (Salaries &amp; Fringe Benefits) TOTAL:</t>
  </si>
  <si>
    <t>(1)</t>
  </si>
  <si>
    <t>(2)</t>
  </si>
  <si>
    <t>(3)</t>
  </si>
  <si>
    <t>(4)</t>
  </si>
  <si>
    <t>(5)</t>
  </si>
  <si>
    <r>
      <t>D. Equipment:</t>
    </r>
    <r>
      <rPr>
        <b/>
        <sz val="10"/>
        <color indexed="16"/>
        <rFont val="Arial"/>
        <family val="2"/>
      </rPr>
      <t xml:space="preserve"> </t>
    </r>
    <r>
      <rPr>
        <sz val="10"/>
        <color indexed="12"/>
        <rFont val="Arial"/>
        <family val="2"/>
      </rPr>
      <t>Unit cost =/&gt; $5,000  - Not subject to F&amp;A charges</t>
    </r>
  </si>
  <si>
    <t>Insurance Fees:</t>
  </si>
  <si>
    <t xml:space="preserve">Vendor Sales Tax: </t>
  </si>
  <si>
    <t xml:space="preserve"> D. Equipment TOTAL:</t>
  </si>
  <si>
    <t>E. Travel:</t>
  </si>
  <si>
    <t xml:space="preserve">For Quote: </t>
  </si>
  <si>
    <t>https://www.travel.dod.mil/Travel-Transportation-Rates/Per-Diem/Per-Diem-Rate-Lookup/</t>
  </si>
  <si>
    <t>Domestic (Air/Hotel/Transportation):</t>
  </si>
  <si>
    <t>Domestic (Mileage):</t>
  </si>
  <si>
    <r>
      <t>Foreign Travel</t>
    </r>
    <r>
      <rPr>
        <sz val="10"/>
        <rFont val="Arial"/>
        <family val="2"/>
      </rPr>
      <t>:</t>
    </r>
  </si>
  <si>
    <t>***</t>
  </si>
  <si>
    <r>
      <t xml:space="preserve">Mandatory Foreign Travel Insurance (FTIP):                                                                                                                                                                                                                                                                                                                                         </t>
    </r>
    <r>
      <rPr>
        <sz val="10"/>
        <color indexed="17"/>
        <rFont val="Arial"/>
        <family val="2"/>
      </rPr>
      <t xml:space="preserve"> </t>
    </r>
  </si>
  <si>
    <t>https://www.csulb.edu/undergraduate-studies/undergraduate-studies/travel-guidelines</t>
  </si>
  <si>
    <t xml:space="preserve">                        *Questions contact Risk Management (562) 985-2396 or FM-RiskManagement@csulb.edu  </t>
  </si>
  <si>
    <t>E. Travel TOTAL:</t>
  </si>
  <si>
    <r>
      <t xml:space="preserve">F.Student (Participate)Support:  </t>
    </r>
    <r>
      <rPr>
        <sz val="10"/>
        <color indexed="12"/>
        <rFont val="Arial"/>
        <family val="2"/>
      </rPr>
      <t>CSULB Student(s) only /</t>
    </r>
    <r>
      <rPr>
        <b/>
        <sz val="10"/>
        <color indexed="12"/>
        <rFont val="Arial"/>
        <family val="2"/>
      </rPr>
      <t xml:space="preserve"> Reported &amp; Managed by the Finacial Aid Office</t>
    </r>
    <r>
      <rPr>
        <sz val="10"/>
        <color indexed="12"/>
        <rFont val="Arial"/>
        <family val="2"/>
      </rPr>
      <t xml:space="preserve"> - </t>
    </r>
    <r>
      <rPr>
        <b/>
        <sz val="10"/>
        <color indexed="12"/>
        <rFont val="Arial"/>
        <family val="2"/>
      </rPr>
      <t xml:space="preserve">Not </t>
    </r>
    <r>
      <rPr>
        <sz val="10"/>
        <color indexed="12"/>
        <rFont val="Arial"/>
        <family val="2"/>
      </rPr>
      <t>subject to F&amp;A charges</t>
    </r>
  </si>
  <si>
    <t xml:space="preserve">Estimate # of Participant(s): </t>
  </si>
  <si>
    <t>Type of Student(s):</t>
  </si>
  <si>
    <t>e.g, Undergrad / Graduate</t>
  </si>
  <si>
    <t xml:space="preserve">*Use latest CSULB Fees on https://www.csulb.edu/student-records/tuition-and-fees   </t>
  </si>
  <si>
    <t xml:space="preserve">Tuition Fees (Scholarship): </t>
  </si>
  <si>
    <t>Travel:</t>
  </si>
  <si>
    <t>Subsistence Allowance:</t>
  </si>
  <si>
    <t xml:space="preserve">Other: </t>
  </si>
  <si>
    <t>F. Participant Support TOTAL:</t>
  </si>
  <si>
    <r>
      <t>G . OTHER DIRECT COSTS:</t>
    </r>
    <r>
      <rPr>
        <b/>
        <sz val="10"/>
        <color indexed="12"/>
        <rFont val="Arial"/>
        <family val="2"/>
      </rPr>
      <t xml:space="preserve"> </t>
    </r>
    <r>
      <rPr>
        <sz val="10"/>
        <rFont val="Arial"/>
        <family val="2"/>
      </rPr>
      <t>e.g., type of office, field or lab supplies</t>
    </r>
  </si>
  <si>
    <t>G1.</t>
  </si>
  <si>
    <t xml:space="preserve">Materials and Supplies: </t>
  </si>
  <si>
    <t>G1. Materials &amp; Supplies TOTAL:</t>
  </si>
  <si>
    <t>G2.</t>
  </si>
  <si>
    <t>Publication(s):</t>
  </si>
  <si>
    <t>G2. Publicaiton(s) TOTAL:</t>
  </si>
  <si>
    <t>G3.</t>
  </si>
  <si>
    <r>
      <rPr>
        <b/>
        <u/>
        <sz val="10"/>
        <rFont val="Arial"/>
        <family val="2"/>
      </rPr>
      <t>Consultant(s):</t>
    </r>
    <r>
      <rPr>
        <sz val="10"/>
        <rFont val="Arial"/>
        <family val="2"/>
      </rPr>
      <t xml:space="preserve"> </t>
    </r>
    <r>
      <rPr>
        <sz val="10"/>
        <color indexed="12"/>
        <rFont val="Arial"/>
        <family val="2"/>
      </rPr>
      <t>Non-CSULB/CSU employee Only. Will need to Provide Name of Individual &amp; Company Name</t>
    </r>
  </si>
  <si>
    <t>4.)</t>
  </si>
  <si>
    <t>5.)</t>
  </si>
  <si>
    <t xml:space="preserve"> G3. Consultant TOTAL:</t>
  </si>
  <si>
    <t xml:space="preserve">(IT related services, contracts, or IT staff expenditures (internal/external) </t>
  </si>
  <si>
    <t>G4.</t>
  </si>
  <si>
    <r>
      <t>Computing Services:</t>
    </r>
    <r>
      <rPr>
        <b/>
        <sz val="10"/>
        <rFont val="Arial"/>
        <family val="2"/>
      </rPr>
      <t xml:space="preserve"> </t>
    </r>
    <r>
      <rPr>
        <sz val="10"/>
        <color indexed="12"/>
        <rFont val="Arial"/>
        <family val="2"/>
      </rPr>
      <t xml:space="preserve"> </t>
    </r>
  </si>
  <si>
    <t xml:space="preserve"> G4. Computing Services TOTAL:</t>
  </si>
  <si>
    <t>G5.</t>
  </si>
  <si>
    <r>
      <rPr>
        <b/>
        <u/>
        <sz val="10"/>
        <rFont val="Arial"/>
        <family val="2"/>
      </rPr>
      <t>Subaward / Consortium Totals:</t>
    </r>
    <r>
      <rPr>
        <b/>
        <sz val="10"/>
        <rFont val="Arial"/>
        <family val="2"/>
      </rPr>
      <t xml:space="preserve"> </t>
    </r>
    <r>
      <rPr>
        <i/>
        <sz val="10"/>
        <color rgb="FF0000FF"/>
        <rFont val="Arial"/>
        <family val="2"/>
      </rPr>
      <t xml:space="preserve"> See "Subawardee Budget(s)" tab below for details</t>
    </r>
  </si>
  <si>
    <t>Direct Costs:</t>
  </si>
  <si>
    <t xml:space="preserve">Indirect Cost Base (MTDC/TDC): </t>
  </si>
  <si>
    <t xml:space="preserve"> Total Indirect Costs (F&amp;A):</t>
  </si>
  <si>
    <t xml:space="preserve"> G5. Subaward/Consortium TOTAL:</t>
  </si>
  <si>
    <t>G6.</t>
  </si>
  <si>
    <r>
      <rPr>
        <b/>
        <u/>
        <sz val="10"/>
        <rFont val="Arial"/>
        <family val="2"/>
      </rPr>
      <t>Other</t>
    </r>
    <r>
      <rPr>
        <b/>
        <sz val="10"/>
        <rFont val="Arial"/>
        <family val="2"/>
      </rPr>
      <t xml:space="preserve">: </t>
    </r>
    <r>
      <rPr>
        <sz val="10"/>
        <color indexed="12"/>
        <rFont val="Arial"/>
        <family val="2"/>
      </rPr>
      <t>Operational expenses e.g., telephone service, lab service , Service Fees (internal and external Provide name of vendor/service)</t>
    </r>
  </si>
  <si>
    <t>7.</t>
  </si>
  <si>
    <t xml:space="preserve"> G6. Other TOTAL:</t>
  </si>
  <si>
    <t>G7.</t>
  </si>
  <si>
    <t>Type of Participant(s):</t>
  </si>
  <si>
    <t>G7. Participant Incentives TOTAL:</t>
  </si>
  <si>
    <t>G8.</t>
  </si>
  <si>
    <r>
      <rPr>
        <b/>
        <u/>
        <sz val="10"/>
        <rFont val="Arial"/>
        <family val="2"/>
      </rPr>
      <t>RENT:</t>
    </r>
    <r>
      <rPr>
        <b/>
        <sz val="10"/>
        <rFont val="Arial"/>
        <family val="2"/>
      </rPr>
      <t xml:space="preserve"> </t>
    </r>
    <r>
      <rPr>
        <i/>
        <sz val="10"/>
        <rFont val="Arial"/>
        <family val="2"/>
      </rPr>
      <t xml:space="preserve">Off Campus Facilities Only. </t>
    </r>
    <r>
      <rPr>
        <sz val="10"/>
        <color rgb="FF0000FF"/>
        <rFont val="Arial"/>
        <family val="2"/>
      </rPr>
      <t>(Not subject to F&amp;A charges)</t>
    </r>
  </si>
  <si>
    <t xml:space="preserve"> G8. Rental TOTAL:</t>
  </si>
  <si>
    <t xml:space="preserve"> SECTION G.  TOTAL:</t>
  </si>
  <si>
    <t>H.</t>
  </si>
  <si>
    <r>
      <t>DIRECT COSTS:</t>
    </r>
    <r>
      <rPr>
        <i/>
        <sz val="8"/>
        <color rgb="FF0000FF"/>
        <rFont val="Arial"/>
        <family val="2"/>
      </rPr>
      <t xml:space="preserve"> </t>
    </r>
    <r>
      <rPr>
        <sz val="8"/>
        <color rgb="FF0000FF"/>
        <rFont val="Arial"/>
        <family val="2"/>
      </rPr>
      <t>(A through G)</t>
    </r>
  </si>
  <si>
    <t xml:space="preserve">I. </t>
  </si>
  <si>
    <r>
      <t>INDIRECT COST BASE (MTDC Calculation)</t>
    </r>
    <r>
      <rPr>
        <b/>
        <sz val="10"/>
        <color rgb="FF0000FF"/>
        <rFont val="Arial"/>
        <family val="2"/>
      </rPr>
      <t xml:space="preserve"> </t>
    </r>
    <r>
      <rPr>
        <sz val="8"/>
        <color rgb="FF0000FF"/>
        <rFont val="Arial"/>
        <family val="2"/>
      </rPr>
      <t xml:space="preserve">*excludes D, F, </t>
    </r>
    <r>
      <rPr>
        <i/>
        <sz val="8"/>
        <color rgb="FF0000FF"/>
        <rFont val="Arial"/>
        <family val="2"/>
      </rPr>
      <t xml:space="preserve">portion of </t>
    </r>
    <r>
      <rPr>
        <sz val="8"/>
        <color rgb="FF0000FF"/>
        <rFont val="Arial"/>
        <family val="2"/>
      </rPr>
      <t xml:space="preserve">G5, &amp; G8 </t>
    </r>
  </si>
  <si>
    <t>F &amp; A</t>
  </si>
  <si>
    <t>J.</t>
  </si>
  <si>
    <r>
      <t xml:space="preserve">1. TOTAL INDIRECT COSTS </t>
    </r>
    <r>
      <rPr>
        <sz val="10"/>
        <rFont val="Arial"/>
        <family val="2"/>
      </rPr>
      <t xml:space="preserve">(F&amp;A): </t>
    </r>
    <r>
      <rPr>
        <sz val="8"/>
        <color rgb="FF0000FF"/>
        <rFont val="Arial"/>
        <family val="2"/>
      </rPr>
      <t xml:space="preserve">CSULB's Federally Negotiated Rates (click on drop-down menu for different rates) </t>
    </r>
  </si>
  <si>
    <r>
      <t xml:space="preserve">2. OTHER TOTAL INDIRECT COSTS (F&amp;A): </t>
    </r>
    <r>
      <rPr>
        <sz val="8"/>
        <color rgb="FF0000FF"/>
        <rFont val="Arial"/>
        <family val="2"/>
      </rPr>
      <t xml:space="preserve">Per RFA &amp; with Approval from ORED AVP &amp; when applicable, PI/PD's Dept/College  </t>
    </r>
    <r>
      <rPr>
        <sz val="10"/>
        <color rgb="FF0000FF"/>
        <rFont val="Arial"/>
        <family val="2"/>
      </rPr>
      <t xml:space="preserve">      </t>
    </r>
    <r>
      <rPr>
        <i/>
        <sz val="10"/>
        <color rgb="FF0000FF"/>
        <rFont val="Arial"/>
        <family val="2"/>
      </rPr>
      <t xml:space="preserve">                                                                                                                                                                                                                                                                                                                                                               </t>
    </r>
  </si>
  <si>
    <t>L.</t>
  </si>
  <si>
    <t xml:space="preserve">TOTAL DIRECT &amp; INDIRECT COSTS: </t>
  </si>
  <si>
    <t>For Internal Use Only</t>
  </si>
  <si>
    <t>F&amp;A Not Allowed By Sponsor</t>
  </si>
  <si>
    <t>F&amp;A %</t>
  </si>
  <si>
    <t xml:space="preserve">Grant MTDC                       </t>
  </si>
  <si>
    <t>Foregone F&amp;A</t>
  </si>
  <si>
    <t>Totals</t>
  </si>
  <si>
    <r>
      <rPr>
        <b/>
        <u val="double"/>
        <sz val="18"/>
        <rFont val="Arial"/>
        <family val="2"/>
      </rPr>
      <t>COST MATCH</t>
    </r>
    <r>
      <rPr>
        <b/>
        <sz val="18"/>
        <rFont val="Arial"/>
        <family val="2"/>
      </rPr>
      <t xml:space="preserve"> PROPOSAL BUDGET                                                                                                                                                                                                                                                                                                                                                                                                (INTERNAL)</t>
    </r>
  </si>
  <si>
    <r>
      <rPr>
        <b/>
        <sz val="11"/>
        <color rgb="FFFF5050"/>
        <rFont val="Arial Rounded MT Bold"/>
        <family val="2"/>
      </rPr>
      <t xml:space="preserve">**THIS SPREADSHEET IS ONLY TO BE USED IF RFP MANDATES COST-MATCH/SHARE**                                 </t>
    </r>
    <r>
      <rPr>
        <sz val="11"/>
        <color rgb="FFFF5050"/>
        <rFont val="Arial Rounded MT Bold"/>
        <family val="2"/>
      </rPr>
      <t xml:space="preserve"> ~</t>
    </r>
    <r>
      <rPr>
        <b/>
        <sz val="11"/>
        <color rgb="FFFF5050"/>
        <rFont val="Arial Rounded MT Bold"/>
        <family val="2"/>
      </rPr>
      <t xml:space="preserve">                                 **DO NOT  MODIFY Template or CHANGE FORMULAS**               </t>
    </r>
    <r>
      <rPr>
        <sz val="11"/>
        <color rgb="FFFF5050"/>
        <rFont val="Arial Rounded MT Bold"/>
        <family val="2"/>
      </rPr>
      <t xml:space="preserve">                                                                                                                                                                                                                                                                                                                                                                                                                                                                                                 </t>
    </r>
  </si>
  <si>
    <t>Cost Share/Match Supported by:</t>
  </si>
  <si>
    <t xml:space="preserve">PI/PD: </t>
  </si>
  <si>
    <r>
      <t xml:space="preserve">B. OTHER PERSONNEL: </t>
    </r>
    <r>
      <rPr>
        <sz val="10"/>
        <color indexed="12"/>
        <rFont val="Arial"/>
        <family val="2"/>
      </rPr>
      <t xml:space="preserve">CSULB Staff, Foundation, &amp; Students Only </t>
    </r>
  </si>
  <si>
    <r>
      <t>CSULB/</t>
    </r>
    <r>
      <rPr>
        <b/>
        <sz val="10"/>
        <rFont val="Arial"/>
        <family val="2"/>
      </rPr>
      <t>Staff</t>
    </r>
  </si>
  <si>
    <r>
      <t>CSULB/</t>
    </r>
    <r>
      <rPr>
        <b/>
        <sz val="10"/>
        <rFont val="Arial"/>
        <family val="2"/>
      </rPr>
      <t>MPP</t>
    </r>
  </si>
  <si>
    <t>Section A &amp; B. Salary TOTAL:</t>
  </si>
  <si>
    <t xml:space="preserve">Section C. Fringe Benefits TOTAL: </t>
  </si>
  <si>
    <t>Section D. Equipment TOTAL:</t>
  </si>
  <si>
    <t xml:space="preserve">http://www.defensetravel.dod.mil/site/perdiemCalc.cfm      </t>
  </si>
  <si>
    <t xml:space="preserve">*Questions contact Risk Management (562) 985-2396 or FM-RiskManagement@csulb.edu  </t>
  </si>
  <si>
    <t>Section E. Travel TOTAL:</t>
  </si>
  <si>
    <t>Section F. Participant Support TOTAL:</t>
  </si>
  <si>
    <t>G2. Publication(s) TOTAL:</t>
  </si>
  <si>
    <r>
      <rPr>
        <b/>
        <u/>
        <sz val="10"/>
        <rFont val="Arial"/>
        <family val="2"/>
      </rPr>
      <t>Consultant(s):</t>
    </r>
    <r>
      <rPr>
        <u/>
        <sz val="10"/>
        <rFont val="Arial"/>
        <family val="2"/>
      </rPr>
      <t xml:space="preserve"> </t>
    </r>
    <r>
      <rPr>
        <sz val="10"/>
        <color indexed="12"/>
        <rFont val="Arial"/>
        <family val="2"/>
      </rPr>
      <t>Non-CSULB/CSU employee Only. Will need to Provide Name of Individual &amp; Company Name</t>
    </r>
  </si>
  <si>
    <t>G3. Consultant TOTAL:</t>
  </si>
  <si>
    <r>
      <t>Subaward / Consortium Totals</t>
    </r>
    <r>
      <rPr>
        <sz val="10"/>
        <rFont val="Arial"/>
        <family val="2"/>
      </rPr>
      <t xml:space="preserve">: </t>
    </r>
    <r>
      <rPr>
        <sz val="10"/>
        <color rgb="FF0000FF"/>
        <rFont val="Arial"/>
        <family val="2"/>
      </rPr>
      <t>Input data in "Subawardee Budget(s)" tab below #5. If more than one sub, consult with PreAward Spec for assistance</t>
    </r>
  </si>
  <si>
    <t xml:space="preserve">  Total Direct Costs:</t>
  </si>
  <si>
    <t>MTDC:</t>
  </si>
  <si>
    <t>Total Indirect Costs (F&amp;A):</t>
  </si>
  <si>
    <r>
      <rPr>
        <b/>
        <u/>
        <sz val="10"/>
        <rFont val="Arial"/>
        <family val="2"/>
      </rPr>
      <t>Other</t>
    </r>
    <r>
      <rPr>
        <b/>
        <sz val="10"/>
        <rFont val="Arial"/>
        <family val="2"/>
      </rPr>
      <t xml:space="preserve">: </t>
    </r>
    <r>
      <rPr>
        <sz val="10"/>
        <color indexed="12"/>
        <rFont val="Arial"/>
        <family val="2"/>
      </rPr>
      <t>Operational expenses e.g., telephone service, lab service , Service Fees (internal and external Provide name of vendor/service, or Third Party entity)</t>
    </r>
  </si>
  <si>
    <t xml:space="preserve"> G6. Other  TOTAL:</t>
  </si>
  <si>
    <r>
      <rPr>
        <b/>
        <u/>
        <sz val="10"/>
        <rFont val="Arial"/>
        <family val="2"/>
      </rPr>
      <t>RENT</t>
    </r>
    <r>
      <rPr>
        <b/>
        <sz val="10"/>
        <rFont val="Arial"/>
        <family val="2"/>
      </rPr>
      <t xml:space="preserve">: </t>
    </r>
    <r>
      <rPr>
        <sz val="10"/>
        <rFont val="Arial"/>
        <family val="2"/>
      </rPr>
      <t>Off Campus Facilities Only.</t>
    </r>
    <r>
      <rPr>
        <sz val="10"/>
        <color rgb="FF0000FF"/>
        <rFont val="Arial"/>
        <family val="2"/>
      </rPr>
      <t xml:space="preserve"> (Not subject to F&amp;A charges)</t>
    </r>
  </si>
  <si>
    <t>G8. Rent TOTAL:</t>
  </si>
  <si>
    <r>
      <t xml:space="preserve">DIRECT COST </t>
    </r>
    <r>
      <rPr>
        <u val="double"/>
        <sz val="10"/>
        <rFont val="Arial"/>
        <family val="2"/>
      </rPr>
      <t>(A through G)</t>
    </r>
    <r>
      <rPr>
        <b/>
        <u val="double"/>
        <sz val="10"/>
        <rFont val="Arial"/>
        <family val="2"/>
      </rPr>
      <t>:</t>
    </r>
  </si>
  <si>
    <t>I.</t>
  </si>
  <si>
    <r>
      <t>Indirect Cost Base</t>
    </r>
    <r>
      <rPr>
        <u val="double"/>
        <sz val="10"/>
        <rFont val="Arial"/>
        <family val="2"/>
      </rPr>
      <t xml:space="preserve"> (MTDC Calculation)</t>
    </r>
    <r>
      <rPr>
        <b/>
        <u val="double"/>
        <sz val="10"/>
        <rFont val="Arial"/>
        <family val="2"/>
      </rPr>
      <t xml:space="preserve">: </t>
    </r>
  </si>
  <si>
    <t xml:space="preserve"> TOTAL INDIRECT COSTS (F&amp;A):</t>
  </si>
  <si>
    <t xml:space="preserve"> FORGONE TOTAL INDIRECT COSTS (F&amp;A):</t>
  </si>
  <si>
    <t>K.</t>
  </si>
  <si>
    <t>PROPOSAL BUDGET WORKSHEET</t>
  </si>
  <si>
    <r>
      <t xml:space="preserve">Indirect Cost Base </t>
    </r>
    <r>
      <rPr>
        <u val="double"/>
        <sz val="10"/>
        <rFont val="Arial"/>
        <family val="2"/>
      </rPr>
      <t xml:space="preserve">(MTDC Calculation): </t>
    </r>
  </si>
  <si>
    <r>
      <rPr>
        <sz val="9"/>
        <rFont val="Arial"/>
        <family val="2"/>
      </rPr>
      <t xml:space="preserve">2.         </t>
    </r>
    <r>
      <rPr>
        <u val="double"/>
        <sz val="9"/>
        <rFont val="Arial"/>
        <family val="2"/>
      </rPr>
      <t>OTHER TOTAL INDIRECT COSTS (F&amp;A):</t>
    </r>
  </si>
  <si>
    <t>COMBINED WORKSHEETS TOTALS (Budget &amp; Cost Match Budgets)</t>
  </si>
  <si>
    <r>
      <t xml:space="preserve">Indirect Cost Base </t>
    </r>
    <r>
      <rPr>
        <u val="double"/>
        <sz val="10"/>
        <rFont val="Arial"/>
        <family val="2"/>
      </rPr>
      <t>(MTDC Calculation):</t>
    </r>
    <r>
      <rPr>
        <b/>
        <u val="double"/>
        <sz val="10"/>
        <rFont val="Arial"/>
        <family val="2"/>
      </rPr>
      <t xml:space="preserve"> </t>
    </r>
  </si>
  <si>
    <r>
      <rPr>
        <sz val="9"/>
        <rFont val="Arial"/>
        <family val="2"/>
      </rPr>
      <t xml:space="preserve">2.  </t>
    </r>
    <r>
      <rPr>
        <u val="double"/>
        <sz val="9"/>
        <rFont val="Arial"/>
        <family val="2"/>
      </rPr>
      <t>FORGONE TOTAL INDIRECT COSTS (F&amp;A):</t>
    </r>
  </si>
  <si>
    <r>
      <rPr>
        <b/>
        <u/>
        <sz val="18"/>
        <rFont val="Arial"/>
        <family val="2"/>
      </rPr>
      <t>SUBAWARDEE</t>
    </r>
    <r>
      <rPr>
        <b/>
        <sz val="18"/>
        <rFont val="Arial"/>
        <family val="2"/>
      </rPr>
      <t xml:space="preserve"> (CONSORTIUM) BUDGET(S)                                                                                                                                                                                                                                                                                                                                                                                         (INTERNAL)</t>
    </r>
  </si>
  <si>
    <t xml:space="preserve">**DO NOT  MODIFY Template or CHANGE FORMULAS**                                                                                                                                                                                                                                                                                                                                                                                                                                                                                                                </t>
  </si>
  <si>
    <t>SUBAWARDEE #1:</t>
  </si>
  <si>
    <t>a.</t>
  </si>
  <si>
    <t>b.</t>
  </si>
  <si>
    <r>
      <t>Remaining Subaward Amount</t>
    </r>
    <r>
      <rPr>
        <sz val="10"/>
        <color rgb="FF0000FF"/>
        <rFont val="Arial"/>
        <family val="2"/>
      </rPr>
      <t xml:space="preserve"> </t>
    </r>
    <r>
      <rPr>
        <sz val="8"/>
        <color rgb="FF0000FF"/>
        <rFont val="Arial"/>
        <family val="2"/>
      </rPr>
      <t>(Not subject to CSULB's Indirect/F&amp;A charges)</t>
    </r>
    <r>
      <rPr>
        <b/>
        <sz val="10"/>
        <color rgb="FF0000FF"/>
        <rFont val="Arial"/>
        <family val="2"/>
      </rPr>
      <t xml:space="preserve"> </t>
    </r>
  </si>
  <si>
    <r>
      <rPr>
        <sz val="10"/>
        <color rgb="FFFF0000"/>
        <rFont val="Arial"/>
        <family val="2"/>
      </rPr>
      <t xml:space="preserve"> </t>
    </r>
    <r>
      <rPr>
        <b/>
        <sz val="10"/>
        <rFont val="Arial"/>
        <family val="2"/>
      </rPr>
      <t>Direct Costs:</t>
    </r>
  </si>
  <si>
    <r>
      <rPr>
        <sz val="10"/>
        <color rgb="FFFF0000"/>
        <rFont val="Arial"/>
        <family val="2"/>
      </rPr>
      <t xml:space="preserve">      </t>
    </r>
    <r>
      <rPr>
        <b/>
        <sz val="10"/>
        <rFont val="Arial"/>
        <family val="2"/>
      </rPr>
      <t xml:space="preserve"> Indirect Cost Base </t>
    </r>
    <r>
      <rPr>
        <sz val="8"/>
        <rFont val="Arial"/>
        <family val="2"/>
      </rPr>
      <t>(MTDC Calculation) to be manually entered</t>
    </r>
  </si>
  <si>
    <t xml:space="preserve"> Indirect Cost (F&amp;A)</t>
  </si>
  <si>
    <t>Total Costs (Direct + Indirect)</t>
  </si>
  <si>
    <t>SUBAWARDEE #2:</t>
  </si>
  <si>
    <t>SUBAWARDEE #3:</t>
  </si>
  <si>
    <t>SUBAWARDEE #4:</t>
  </si>
  <si>
    <t>SUBAWARDEE(S) GRAND TOTAL(S)</t>
  </si>
  <si>
    <t xml:space="preserve">Amount NOT Subject to CSULB F&amp;A Charges: </t>
  </si>
  <si>
    <r>
      <rPr>
        <sz val="10"/>
        <color rgb="FFFF0000"/>
        <rFont val="Arial"/>
        <family val="2"/>
      </rPr>
      <t xml:space="preserve"> </t>
    </r>
    <r>
      <rPr>
        <b/>
        <sz val="10"/>
        <rFont val="Arial"/>
        <family val="2"/>
      </rPr>
      <t xml:space="preserve">     Direct Costs:</t>
    </r>
  </si>
  <si>
    <r>
      <rPr>
        <sz val="10"/>
        <color rgb="FFFF0000"/>
        <rFont val="Arial"/>
        <family val="2"/>
      </rPr>
      <t xml:space="preserve"> </t>
    </r>
    <r>
      <rPr>
        <b/>
        <sz val="10"/>
        <color rgb="FFFF0000"/>
        <rFont val="Arial"/>
        <family val="2"/>
      </rPr>
      <t xml:space="preserve">      Indirect Cost Base </t>
    </r>
    <r>
      <rPr>
        <sz val="8"/>
        <color rgb="FFFF0000"/>
        <rFont val="Arial"/>
        <family val="2"/>
      </rPr>
      <t>(MTDC Calculation)</t>
    </r>
    <r>
      <rPr>
        <b/>
        <sz val="10"/>
        <color rgb="FFFF0000"/>
        <rFont val="Arial"/>
        <family val="2"/>
      </rPr>
      <t>:</t>
    </r>
  </si>
  <si>
    <t>Indirect Costs (F&amp;A):</t>
  </si>
  <si>
    <t xml:space="preserve">Total Costs (Direct + Indirect): </t>
  </si>
  <si>
    <t>Date and Minimum Wage for Employers with 26 Employees or More</t>
  </si>
  <si>
    <t>January 1, 2020</t>
  </si>
  <si>
    <t xml:space="preserve">   $13.00/hour  </t>
  </si>
  <si>
    <r>
      <rPr>
        <b/>
        <u/>
        <sz val="10"/>
        <rFont val="Arial"/>
        <family val="2"/>
      </rPr>
      <t>Participant Incentives:</t>
    </r>
    <r>
      <rPr>
        <sz val="10"/>
        <rFont val="Arial"/>
        <family val="2"/>
      </rPr>
      <t xml:space="preserve"> </t>
    </r>
  </si>
  <si>
    <t>Participants can receive incentives in the form of cash or cards not to exceed $599 (per year). However, incentives disbursed to students have to be reported to financial aid unless an exemption is requested and granted for certain activities. All incentives given to faculty and staff must be reported.</t>
  </si>
  <si>
    <t>Research Foundation Employees</t>
  </si>
  <si>
    <t>CSULB Employees (Reimbursed)</t>
  </si>
  <si>
    <r>
      <t xml:space="preserve">Temporary </t>
    </r>
    <r>
      <rPr>
        <i/>
        <sz val="11"/>
        <color indexed="8"/>
        <rFont val="Calibri"/>
        <family val="2"/>
      </rPr>
      <t>&amp;</t>
    </r>
    <r>
      <rPr>
        <b/>
        <i/>
        <sz val="11"/>
        <color indexed="8"/>
        <rFont val="Calibri"/>
        <family val="2"/>
      </rPr>
      <t xml:space="preserve"> </t>
    </r>
    <r>
      <rPr>
        <b/>
        <sz val="11"/>
        <color indexed="8"/>
        <rFont val="Calibri"/>
        <family val="2"/>
      </rPr>
      <t xml:space="preserve">                                                                                                                                                                                                                                                                                                                                                                                                                                     Student                                                                                                                                                                                                                                                                                                                                                                                                                                                 Non-Benefitted</t>
    </r>
  </si>
  <si>
    <t>Part Time/Short Hour (PTR/SHR) Benefitted</t>
  </si>
  <si>
    <t xml:space="preserve">Full Time Regular (FTR) Benefitted                                                                                                                                                                                                                                                                                                                                                                                                                     </t>
  </si>
  <si>
    <r>
      <t xml:space="preserve">Additional Employment </t>
    </r>
    <r>
      <rPr>
        <sz val="8"/>
        <color indexed="8"/>
        <rFont val="Calibri"/>
        <family val="2"/>
      </rPr>
      <t>(Overload)</t>
    </r>
  </si>
  <si>
    <t xml:space="preserve">Staff </t>
  </si>
  <si>
    <t>MPP</t>
  </si>
  <si>
    <t>Librarians</t>
  </si>
  <si>
    <t>Lecturers</t>
  </si>
  <si>
    <t>Dept.                                                                                                                                                                                                                                                                                                                                                                                                                                                                                                                   Chair</t>
  </si>
  <si>
    <r>
      <t xml:space="preserve">Tenure                                                                                                                                                                                                                                                                                                                                                                                                                                              Ten. Track Faculty </t>
    </r>
    <r>
      <rPr>
        <b/>
        <sz val="8"/>
        <color indexed="8"/>
        <rFont val="Calibri"/>
        <family val="2"/>
      </rPr>
      <t>(includes FERP)</t>
    </r>
  </si>
  <si>
    <t>0-74%
Time Base</t>
  </si>
  <si>
    <t>1% - 70%                                                                                                                                                                                                                                                                                                                                                                                                                                                                                                       Time Base</t>
  </si>
  <si>
    <t xml:space="preserve">75-100%
Time Base </t>
  </si>
  <si>
    <r>
      <t xml:space="preserve">Faculty </t>
    </r>
    <r>
      <rPr>
        <i/>
        <sz val="10"/>
        <color indexed="8"/>
        <rFont val="Calibri"/>
        <family val="2"/>
      </rPr>
      <t xml:space="preserve">&amp; </t>
    </r>
    <r>
      <rPr>
        <b/>
        <sz val="10"/>
        <color indexed="8"/>
        <rFont val="Calibri"/>
        <family val="2"/>
      </rPr>
      <t xml:space="preserve">                                                                                                                                                                                                                                                                                                                                                                                                                                                   CSULB Staff
</t>
    </r>
  </si>
  <si>
    <r>
      <rPr>
        <sz val="8"/>
        <color indexed="8"/>
        <rFont val="Calibri"/>
        <family val="2"/>
      </rPr>
      <t>→</t>
    </r>
    <r>
      <rPr>
        <sz val="8"/>
        <color indexed="8"/>
        <rFont val="Calibri"/>
        <family val="2"/>
      </rPr>
      <t>20 hrs. max/work:                                                                                                                                                                                                                                                                                                                                                                                                                                Student Employee</t>
    </r>
  </si>
  <si>
    <t>20-28 hrs./wk</t>
  </si>
  <si>
    <t>30-40 hrs/wk</t>
  </si>
  <si>
    <t xml:space="preserve">→Max. 125% between University and all Auxiliaries.                                                                                                                                                                                                                                                                                                                                                                                                                                         </t>
  </si>
  <si>
    <r>
      <rPr>
        <sz val="8"/>
        <color indexed="8"/>
        <rFont val="Calibri"/>
        <family val="2"/>
      </rPr>
      <t>→</t>
    </r>
    <r>
      <rPr>
        <sz val="8"/>
        <color indexed="8"/>
        <rFont val="Calibri"/>
        <family val="2"/>
      </rPr>
      <t>28 hrs max/work not to exceed 960 hrs/yr from date of hire. 2 Yr max.                                                                                                                                                                                                                                                                                                                                                                                                                                   Temporary Employee</t>
    </r>
  </si>
  <si>
    <t>→Non-Exempt CSULB Staff subject to OT pay</t>
  </si>
  <si>
    <t>FICA</t>
  </si>
  <si>
    <t>Medicare</t>
  </si>
  <si>
    <t>Workers Comp</t>
  </si>
  <si>
    <t>Retirement</t>
  </si>
  <si>
    <t>**Health Ins</t>
  </si>
  <si>
    <t>Pooled Benefits</t>
  </si>
  <si>
    <t>TOTAL</t>
  </si>
  <si>
    <t>58.49% / 44.58%</t>
  </si>
  <si>
    <t>SALARY CONVERSIONS</t>
  </si>
  <si>
    <t>Rate per Unit</t>
  </si>
  <si>
    <t>Rate per Hour</t>
  </si>
  <si>
    <t>Faculty:</t>
  </si>
  <si>
    <t>Annual Salary divided by 24</t>
  </si>
  <si>
    <t>Annual Salary divided by 9</t>
  </si>
  <si>
    <t>Annual Salary divided by 1360</t>
  </si>
  <si>
    <t>Lecturer:</t>
  </si>
  <si>
    <t>Annual Salary divided by 30</t>
  </si>
  <si>
    <t>Staff:</t>
  </si>
  <si>
    <t>N/A</t>
  </si>
  <si>
    <t>Annual Salary divided by 12</t>
  </si>
  <si>
    <t>Annual Salary divided by 2080</t>
  </si>
  <si>
    <t>Note: 3 units = 1.125 months</t>
  </si>
  <si>
    <t>CONVERSION TABLE OF UNITS AND HOURS TO MONTHS</t>
  </si>
  <si>
    <t>BUYOUT and/or SUMMER</t>
  </si>
  <si>
    <t xml:space="preserve"> HOURS</t>
  </si>
  <si>
    <t>Tenure/Tenure track</t>
  </si>
  <si>
    <t>Hours</t>
  </si>
  <si>
    <t>%</t>
  </si>
  <si>
    <t>Months</t>
  </si>
  <si>
    <t>Units</t>
  </si>
  <si>
    <t>Teaching</t>
  </si>
  <si>
    <t xml:space="preserve"> Research: </t>
  </si>
  <si>
    <r>
      <t xml:space="preserve">Organized Research activities include rigorous inquiry, experimentation or investigation to increase scholarly understanding in the involved discipline.                                                                                                                                                                                                                                                                                       </t>
    </r>
    <r>
      <rPr>
        <b/>
        <sz val="10"/>
        <rFont val="Arial"/>
        <family val="2"/>
      </rPr>
      <t>Examples</t>
    </r>
    <r>
      <rPr>
        <sz val="10"/>
        <rFont val="Arial"/>
        <family val="2"/>
      </rPr>
      <t xml:space="preserve"> include awards to support research activities; to maintain facilities, equipment and/or operation of a facility to be used for research; for the writing of books, when the purpose is to publish research results; for data collection, evaluation, analysis and/or reporting.                                                
</t>
    </r>
    <r>
      <rPr>
        <b/>
        <sz val="10"/>
        <rFont val="Arial"/>
        <family val="2"/>
      </rPr>
      <t xml:space="preserve">                                                                                                                                                                                                                                                                                                                                                                                                                                                                                                                                *</t>
    </r>
    <r>
      <rPr>
        <b/>
        <u/>
        <sz val="10"/>
        <rFont val="Arial"/>
        <family val="2"/>
      </rPr>
      <t>Clinical trials</t>
    </r>
    <r>
      <rPr>
        <sz val="10"/>
        <rFont val="Arial"/>
        <family val="2"/>
      </rPr>
      <t xml:space="preserve"> s</t>
    </r>
    <r>
      <rPr>
        <sz val="10"/>
        <rFont val="Arial"/>
        <family val="2"/>
      </rPr>
      <t xml:space="preserve">ponsored by federal or foundation grants or cooperative agreements (not commercial
organizations) are considered organized research.  </t>
    </r>
  </si>
  <si>
    <t>Instruction:</t>
  </si>
  <si>
    <r>
      <t xml:space="preserve">Instruction activities include any project where the purpose is to instruct any student at any location.  
Recipients of instruction may be CSULB students or staff, teachers or students in elementary or secondary
schools, or the general public.  Examples include:  Curriculum development projects, including projects
which involve evaluation of curriculum or teaching methods.  Note that such evaluation may be
considered “Research” when the preponderance of activity is data collection, evaluation and reporting.  
Projects involving CSULB students in community service activities for which they are receiving academic
credit; activities funded by awards to departments or schools for the support of students; fellowship support for pre‐doctoral and post‐doctoral training activities, including grants funding dissertation work
and related travel; Support for writing textbooks or reference books, or creating video or software to be
used as instructional materials.
                                                                                                                                                                                                                                                                                                                                                                                                                                                                                                                                                                                 </t>
    </r>
    <r>
      <rPr>
        <b/>
        <u/>
        <sz val="10"/>
        <rFont val="Arial"/>
        <family val="2"/>
      </rPr>
      <t>Examples:</t>
    </r>
    <r>
      <rPr>
        <sz val="10"/>
        <rFont val="Arial"/>
        <family val="2"/>
      </rPr>
      <t xml:space="preserve">  NIH K, F, and T applications, Foundation fellowships</t>
    </r>
  </si>
  <si>
    <t>Other Sponsored Activites:</t>
  </si>
  <si>
    <r>
      <t xml:space="preserve">Other sponsored activities include programs involving work other than Instruction and Organized
Research.
</t>
    </r>
    <r>
      <rPr>
        <b/>
        <sz val="10"/>
        <rFont val="Arial"/>
        <family val="2"/>
      </rPr>
      <t xml:space="preserve">                                                                                                                                                                                                                                                                                                                                                                                                                                                                                                                                          *</t>
    </r>
    <r>
      <rPr>
        <sz val="10"/>
        <rFont val="Arial"/>
        <family val="2"/>
      </rPr>
      <t xml:space="preserve">Most projects in this category do not directly involve students. 
</t>
    </r>
    <r>
      <rPr>
        <b/>
        <sz val="10"/>
        <rFont val="Arial"/>
        <family val="2"/>
      </rPr>
      <t xml:space="preserve">                                                                                                                                                                                                                                                                                                                                                                                                                                                                                                                             </t>
    </r>
    <r>
      <rPr>
        <b/>
        <u/>
        <sz val="10"/>
        <rFont val="Arial"/>
        <family val="2"/>
      </rPr>
      <t>Examples</t>
    </r>
    <r>
      <rPr>
        <sz val="10"/>
        <rFont val="Arial"/>
        <family val="2"/>
      </rPr>
      <t xml:space="preserve"> of Other Sponsored Activities include:  Health service projects, Travel grants, Support for
conferences, seminars or workshops; Support for University public events such as “lively art”;
Publications by CSULB Press; Support for student participation in community service projects which do not
result in academic credit; Support for projects pertaining to library collections, acquisitions,
bibliographies, or cataloging; Programs to enhance institutional resources, including computer
enhancements, etc</t>
    </r>
  </si>
  <si>
    <r>
      <rPr>
        <b/>
        <u/>
        <sz val="10"/>
        <rFont val="Arial"/>
        <family val="2"/>
      </rPr>
      <t>Clinical Trails</t>
    </r>
    <r>
      <rPr>
        <b/>
        <sz val="10"/>
        <rFont val="Arial"/>
        <family val="2"/>
      </rPr>
      <t xml:space="preserve">   </t>
    </r>
    <r>
      <rPr>
        <sz val="10"/>
        <rFont val="Arial"/>
        <family val="2"/>
      </rPr>
      <t xml:space="preserve">                                                                                                                                                                                                                                                                                                                                                                                                                                                                                                                                                         (CSULB does not have category but this is a FYI)</t>
    </r>
  </si>
  <si>
    <t xml:space="preserve">Clinical Research is defined as “All research that involves patient or PHI, or clinical testing or procedures,
or drug/device diagnostic testing in humans or any planning/lab/clinical service in support of such
clinical research.”
                                                                                                                                                                                                                                                                                                                                                                                                                                                                                                                                      </t>
  </si>
  <si>
    <t>TRAVEL: Lodging, Meals &amp; Incidentals Reimbursement Caps, Receipts Requirements</t>
  </si>
  <si>
    <t xml:space="preserve">The IRS has published new mileage rates for 2022. Please share this information with your areas as needed.
Effective with travel on or after January 1, 2022
• Standard mileage rate will increase to 58.5 cents per mile from 56.0 cents per mile.  
• Moving and relocation rate will increase to 18 cents per mile from 16 cents per mile
All forms are being updated to reflect these changes. 
Questions regarding travel procedures may be directed to:
Campus Accounts Payable – Tammy Connors  5-2697 or email Tammy.Connors@csulb.edu 
Foundation Accounts Payable – Annette Harris 5-5430 or email Annette.Harris@csulb.edu
</t>
  </si>
  <si>
    <t xml:space="preserve">Per Diem/Meals, $55
Incidentals, $7
Lodging, $275 per night CSU Max
Mileage, 58.5 cents
</t>
  </si>
  <si>
    <t>https://www.csulb.edu/sites/default/files/2023/documents/documents_fm_controller_ap_csulb_travel_procedure_2024_01.pdf</t>
  </si>
  <si>
    <r>
      <t>Federal Per-diem rates for all domestic locations:</t>
    </r>
    <r>
      <rPr>
        <u/>
        <sz val="10"/>
        <color rgb="FF0000FF"/>
        <rFont val="Arial"/>
        <family val="2"/>
      </rPr>
      <t xml:space="preserve"> http://www.gsa.gov/portal/category/21287 </t>
    </r>
  </si>
  <si>
    <t>The following chart summarizes the applicable reimbursement methods and the maximum rates authorized for lodging and meal and incidental expenses (M&amp;IE) incurred while on travel status:</t>
  </si>
  <si>
    <t xml:space="preserve">1 Travel within the 48 contiguous United States and District of Columbia
2 Lodging expenses supported by a receipt up to the maximum lodging rate are reimbursable.
3 Travel within Alaska, Hawaii, Puerto Rico, the Northern Mariana Islands, and possessions of the United States.                                                                                                                                                                                                                           4 Use per diem rate for appropriate geographic area
</t>
  </si>
  <si>
    <t xml:space="preserve">FOREIGN TRAVEL INFORMATION: </t>
  </si>
  <si>
    <t xml:space="preserve">Travelers to foreign destinations receive a fixed amount per diem for lodging, meals, and incidentals in accordance with the Federal Maximum Travel Per Diem Allowances for Foreign Areas published by the U.S. Department of Defense and may be found at   </t>
  </si>
  <si>
    <t>http://www.defensetravel.dod.mil/site/perdiemCalc.cfm</t>
  </si>
  <si>
    <t>Link to the CSULB Travel Guide, international travel can be found on pages 34-38. Also below you will find Appendix C of the guide which gives additional information on allowable maximums and reimbursement rates.</t>
  </si>
  <si>
    <t>https://www.google.com/url?client=internal-element-cse&amp;cx=009451668377739863161:eestvoepypd&amp;q=https://www.csulb.edu/sites/default/files/groups/controllers-office/documents_fm_controller_ap_csulbtravelprocedure2017.pdf&amp;sa=U&amp;ved=2ahUKEwj4opKny_7wAhWWGzQIHRMlDTAQFjAAegQIBxAB&amp;usg=AOvVaw143SEc_FJBkams87aCNXJC</t>
  </si>
  <si>
    <t>10.25% Long Beach Sales Tax:</t>
  </si>
  <si>
    <r>
      <rPr>
        <b/>
        <u/>
        <sz val="10"/>
        <rFont val="Arial"/>
        <family val="2"/>
      </rPr>
      <t>Participant Incentives</t>
    </r>
    <r>
      <rPr>
        <b/>
        <sz val="10"/>
        <rFont val="Arial"/>
        <family val="2"/>
      </rPr>
      <t>:</t>
    </r>
    <r>
      <rPr>
        <b/>
        <sz val="10"/>
        <color indexed="60"/>
        <rFont val="Arial"/>
        <family val="2"/>
      </rPr>
      <t xml:space="preserve"> </t>
    </r>
    <r>
      <rPr>
        <b/>
        <sz val="9"/>
        <color indexed="12"/>
        <rFont val="Arial"/>
        <family val="2"/>
      </rPr>
      <t xml:space="preserve"> </t>
    </r>
    <r>
      <rPr>
        <sz val="10"/>
        <color indexed="12"/>
        <rFont val="Arial"/>
        <family val="2"/>
      </rPr>
      <t xml:space="preserve">e.g., gift cards etc. / </t>
    </r>
    <r>
      <rPr>
        <b/>
        <sz val="10"/>
        <color indexed="12"/>
        <rFont val="Arial"/>
        <family val="2"/>
      </rPr>
      <t>Not</t>
    </r>
    <r>
      <rPr>
        <sz val="10"/>
        <color indexed="12"/>
        <rFont val="Arial"/>
        <family val="2"/>
      </rPr>
      <t xml:space="preserve"> applicable to CSULB employees.</t>
    </r>
    <r>
      <rPr>
        <b/>
        <sz val="10"/>
        <rFont val="Arial"/>
        <family val="2"/>
      </rPr>
      <t xml:space="preserve"> </t>
    </r>
    <r>
      <rPr>
        <i/>
        <sz val="8"/>
        <rFont val="Arial"/>
        <family val="2"/>
      </rPr>
      <t xml:space="preserve">(*see </t>
    </r>
    <r>
      <rPr>
        <b/>
        <i/>
        <sz val="8"/>
        <rFont val="Arial"/>
        <family val="2"/>
      </rPr>
      <t>"Misc Info"</t>
    </r>
    <r>
      <rPr>
        <i/>
        <sz val="8"/>
        <rFont val="Arial"/>
        <family val="2"/>
      </rPr>
      <t xml:space="preserve"> tab for additional Information)</t>
    </r>
  </si>
  <si>
    <t>Percent of Time &amp; Effort to Person Months (PM)</t>
  </si>
  <si>
    <t>Interactive Conversion Table</t>
  </si>
  <si>
    <t>3 month</t>
  </si>
  <si>
    <t>9 month</t>
  </si>
  <si>
    <t>10 month</t>
  </si>
  <si>
    <t>10.5 month</t>
  </si>
  <si>
    <t>11 month</t>
  </si>
  <si>
    <t>12 month</t>
  </si>
  <si>
    <t>Summer Term</t>
  </si>
  <si>
    <t>Appointment</t>
  </si>
  <si>
    <t>Academic Year</t>
  </si>
  <si>
    <t>Calendar Year</t>
  </si>
  <si>
    <t xml:space="preserve">  % effort </t>
  </si>
  <si>
    <t xml:space="preserve">         PM</t>
  </si>
  <si>
    <t>% effort</t>
  </si>
  <si>
    <t>PM</t>
  </si>
  <si>
    <t xml:space="preserve"> % effort</t>
  </si>
  <si>
    <t xml:space="preserve">  % effort</t>
  </si>
  <si>
    <t xml:space="preserve">        PM</t>
  </si>
  <si>
    <t>Instructions:</t>
  </si>
  <si>
    <t xml:space="preserve">There are three basic salary (wage) bases: Calendar Year, Academic Year and Summer Term. Here is a month/week/days   </t>
  </si>
  <si>
    <t>breakout for each:</t>
  </si>
  <si>
    <t>Academic Year (AY)</t>
  </si>
  <si>
    <t>9 months</t>
  </si>
  <si>
    <t>39 weeks</t>
  </si>
  <si>
    <t>273 days</t>
  </si>
  <si>
    <t>Summer Term (SM)</t>
  </si>
  <si>
    <t>3 months</t>
  </si>
  <si>
    <t>13 weeks</t>
  </si>
  <si>
    <t>90 days</t>
  </si>
  <si>
    <t xml:space="preserve">Calendar Year (CY) </t>
  </si>
  <si>
    <t>12 months</t>
  </si>
  <si>
    <t>52 weeks</t>
  </si>
  <si>
    <t>365 days</t>
  </si>
  <si>
    <t>To fill out the budget forms for the SF 424 R&amp;R grantees will need to convert percent-of-effort to person months.  Below are</t>
  </si>
  <si>
    <t>a two examples of how person months are applied:</t>
  </si>
  <si>
    <t>Example 1:</t>
  </si>
  <si>
    <t>A PI on an AY appointment at a salary of $63,000 will have a monthly salary of $7,000 (one-ninth of the AY).</t>
  </si>
  <si>
    <t xml:space="preserve">25% of AY effort would equate to 2.25 person months (9x.25=2.25).  The Budget figure for that effort would be </t>
  </si>
  <si>
    <t>$15,750 (7,000 multiplied by 2.25 AY months).</t>
  </si>
  <si>
    <t>Example 2:</t>
  </si>
  <si>
    <t xml:space="preserve">A PI on a CY appointment at a salary of $72,000 will have a monthly salary of $6,000 (one-twelfth of total CY </t>
  </si>
  <si>
    <t xml:space="preserve">salary).  25% of CY effort would equate to 3 CY months (12x.25=3).  The budget figure for that effort would </t>
  </si>
  <si>
    <t>be$18,000 (6,000 multiplied by 3 CY months).</t>
  </si>
  <si>
    <t>To use the chart simply insert the percent effort that you want to convert into the A11 (highlighted arrow) and hit ENTER.</t>
  </si>
  <si>
    <t>The person month for 3, 6, 8, 9, 10, and 12 will be displayed simultaneously.</t>
  </si>
  <si>
    <r>
      <rPr>
        <b/>
        <sz val="12"/>
        <color rgb="FFFF0000"/>
        <rFont val="Arial"/>
        <family val="2"/>
      </rPr>
      <t>OR</t>
    </r>
    <r>
      <rPr>
        <sz val="12"/>
        <color rgb="FFFF0000"/>
        <rFont val="Arial"/>
        <family val="2"/>
      </rPr>
      <t xml:space="preserve"> see use "Conversion Chart" below</t>
    </r>
  </si>
  <si>
    <t>*Faculty Salary includes a 5% escalator and Staff/Students at 5% escalator per year starting in year 2</t>
  </si>
  <si>
    <t xml:space="preserve">(IT related services, contracts, or IT staff expenditures (internal) </t>
  </si>
  <si>
    <r>
      <t xml:space="preserve">Participant Incentives:  e.g., gift cards etc. / Not applicable to CSULB employees. </t>
    </r>
    <r>
      <rPr>
        <i/>
        <sz val="10"/>
        <rFont val="Arial"/>
        <family val="2"/>
      </rPr>
      <t xml:space="preserve">(*see </t>
    </r>
    <r>
      <rPr>
        <b/>
        <i/>
        <sz val="10"/>
        <rFont val="Arial"/>
        <family val="2"/>
      </rPr>
      <t>"Misc Info"</t>
    </r>
    <r>
      <rPr>
        <i/>
        <sz val="10"/>
        <rFont val="Arial"/>
        <family val="2"/>
      </rPr>
      <t xml:space="preserve"> tab for additional Information)</t>
    </r>
  </si>
  <si>
    <t xml:space="preserve">12 Month Employee </t>
  </si>
  <si>
    <t>FY 23-24</t>
  </si>
  <si>
    <t>*Per CSULB Budget Office Effective 07/01/2023</t>
  </si>
  <si>
    <t>https://www.csulb.edu/administration-finance/budget-planning-and-administration/employee-benefits-data-fy-2023-2024</t>
  </si>
  <si>
    <t xml:space="preserve">All other State employees not listed refer to: https: https://www.csulb.edu/administration-finance/budget-planning-and-administration/employee-benefits-data-fy-2023-2024    </t>
  </si>
  <si>
    <t>*Fnd Updated/Reviewed as of 02/07/24. Subject to change due to upcoming DHHS Indirect outcome</t>
  </si>
  <si>
    <t>*CSULB Updated 02/07/24</t>
  </si>
  <si>
    <r>
      <rPr>
        <b/>
        <sz val="10"/>
        <rFont val="Arial Narrow"/>
        <family val="2"/>
      </rPr>
      <t>Class Code</t>
    </r>
  </si>
  <si>
    <r>
      <rPr>
        <b/>
        <sz val="10"/>
        <rFont val="Arial Narrow"/>
        <family val="2"/>
      </rPr>
      <t>Classification Description</t>
    </r>
  </si>
  <si>
    <r>
      <rPr>
        <b/>
        <sz val="10"/>
        <rFont val="Arial Narrow"/>
        <family val="2"/>
      </rPr>
      <t>Range</t>
    </r>
  </si>
  <si>
    <r>
      <rPr>
        <b/>
        <sz val="10"/>
        <rFont val="Arial Narrow"/>
        <family val="2"/>
      </rPr>
      <t xml:space="preserve">Hourly
</t>
    </r>
    <r>
      <rPr>
        <b/>
        <sz val="10"/>
        <rFont val="Arial Narrow"/>
        <family val="2"/>
      </rPr>
      <t>Min. Salary</t>
    </r>
  </si>
  <si>
    <r>
      <rPr>
        <b/>
        <sz val="10"/>
        <rFont val="Arial Narrow"/>
        <family val="2"/>
      </rPr>
      <t xml:space="preserve">Hourly
</t>
    </r>
    <r>
      <rPr>
        <b/>
        <sz val="10"/>
        <rFont val="Arial Narrow"/>
        <family val="2"/>
      </rPr>
      <t>Max. Salary</t>
    </r>
  </si>
  <si>
    <r>
      <rPr>
        <b/>
        <sz val="10"/>
        <rFont val="Arial Narrow"/>
        <family val="2"/>
      </rPr>
      <t>Annual Salary Min. (FT)</t>
    </r>
  </si>
  <si>
    <r>
      <rPr>
        <b/>
        <sz val="10"/>
        <rFont val="Arial Narrow"/>
        <family val="2"/>
      </rPr>
      <t>Annual Salary Max (FT)</t>
    </r>
  </si>
  <si>
    <r>
      <rPr>
        <b/>
        <sz val="10"/>
        <rFont val="Arial Narrow"/>
        <family val="2"/>
      </rPr>
      <t xml:space="preserve">WC
</t>
    </r>
    <r>
      <rPr>
        <b/>
        <sz val="10"/>
        <rFont val="Arial Narrow"/>
        <family val="2"/>
      </rPr>
      <t>Code</t>
    </r>
  </si>
  <si>
    <r>
      <rPr>
        <b/>
        <sz val="10"/>
        <rFont val="Arial Narrow"/>
        <family val="2"/>
      </rPr>
      <t xml:space="preserve">WC
</t>
    </r>
    <r>
      <rPr>
        <b/>
        <sz val="10"/>
        <rFont val="Arial Narrow"/>
        <family val="2"/>
      </rPr>
      <t>Rate (%)</t>
    </r>
  </si>
  <si>
    <r>
      <rPr>
        <b/>
        <sz val="10"/>
        <rFont val="Arial Narrow"/>
        <family val="2"/>
      </rPr>
      <t xml:space="preserve">EEO
</t>
    </r>
    <r>
      <rPr>
        <b/>
        <sz val="10"/>
        <rFont val="Arial Narrow"/>
        <family val="2"/>
      </rPr>
      <t>Code</t>
    </r>
  </si>
  <si>
    <r>
      <rPr>
        <b/>
        <sz val="10"/>
        <rFont val="Arial Narrow"/>
        <family val="2"/>
      </rPr>
      <t xml:space="preserve">FMIS
</t>
    </r>
    <r>
      <rPr>
        <b/>
        <sz val="10"/>
        <rFont val="Arial Narrow"/>
        <family val="2"/>
      </rPr>
      <t>Acct Code</t>
    </r>
  </si>
  <si>
    <r>
      <rPr>
        <b/>
        <sz val="10"/>
        <rFont val="Arial Narrow"/>
        <family val="2"/>
      </rPr>
      <t>FMIS Group</t>
    </r>
  </si>
  <si>
    <r>
      <rPr>
        <sz val="10"/>
        <rFont val="Arial Narrow"/>
        <family val="2"/>
      </rPr>
      <t>N2261</t>
    </r>
  </si>
  <si>
    <r>
      <rPr>
        <sz val="10"/>
        <rFont val="Arial Narrow"/>
        <family val="2"/>
      </rPr>
      <t>Accountant I</t>
    </r>
  </si>
  <si>
    <r>
      <rPr>
        <sz val="10"/>
        <rFont val="Arial Narrow"/>
        <family val="2"/>
      </rPr>
      <t>Support Staff</t>
    </r>
  </si>
  <si>
    <r>
      <rPr>
        <sz val="10"/>
        <rFont val="Arial Narrow"/>
        <family val="2"/>
      </rPr>
      <t>E2262</t>
    </r>
  </si>
  <si>
    <r>
      <rPr>
        <sz val="10"/>
        <rFont val="Arial Narrow"/>
        <family val="2"/>
      </rPr>
      <t>Accountant II</t>
    </r>
  </si>
  <si>
    <r>
      <rPr>
        <sz val="10"/>
        <rFont val="Arial Narrow"/>
        <family val="2"/>
      </rPr>
      <t>E2263</t>
    </r>
  </si>
  <si>
    <r>
      <rPr>
        <sz val="10"/>
        <rFont val="Arial Narrow"/>
        <family val="2"/>
      </rPr>
      <t>Accountant III</t>
    </r>
  </si>
  <si>
    <r>
      <rPr>
        <sz val="10"/>
        <rFont val="Arial Narrow"/>
        <family val="2"/>
      </rPr>
      <t>N2200</t>
    </r>
  </si>
  <si>
    <r>
      <rPr>
        <sz val="10"/>
        <rFont val="Arial Narrow"/>
        <family val="2"/>
      </rPr>
      <t>Administrative Support, Junior (</t>
    </r>
    <r>
      <rPr>
        <b/>
        <sz val="10"/>
        <rFont val="Arial Narrow"/>
        <family val="2"/>
      </rPr>
      <t>Entry Level</t>
    </r>
    <r>
      <rPr>
        <sz val="10"/>
        <rFont val="Arial Narrow"/>
        <family val="2"/>
      </rPr>
      <t>)</t>
    </r>
  </si>
  <si>
    <r>
      <rPr>
        <sz val="10"/>
        <rFont val="Arial Narrow"/>
        <family val="2"/>
      </rPr>
      <t>N2201</t>
    </r>
  </si>
  <si>
    <r>
      <rPr>
        <sz val="10"/>
        <rFont val="Arial Narrow"/>
        <family val="2"/>
      </rPr>
      <t>Administrative Support Asst I (</t>
    </r>
    <r>
      <rPr>
        <b/>
        <sz val="10"/>
        <rFont val="Arial Narrow"/>
        <family val="2"/>
      </rPr>
      <t>Min. 2-3 yrs. exper.</t>
    </r>
    <r>
      <rPr>
        <sz val="10"/>
        <rFont val="Arial Narrow"/>
        <family val="2"/>
      </rPr>
      <t>)</t>
    </r>
  </si>
  <si>
    <r>
      <rPr>
        <sz val="10"/>
        <rFont val="Arial Narrow"/>
        <family val="2"/>
      </rPr>
      <t>N2202</t>
    </r>
  </si>
  <si>
    <r>
      <rPr>
        <sz val="10"/>
        <rFont val="Arial Narrow"/>
        <family val="2"/>
      </rPr>
      <t>Administrative Support Asst II (</t>
    </r>
    <r>
      <rPr>
        <b/>
        <sz val="10"/>
        <rFont val="Arial Narrow"/>
        <family val="2"/>
      </rPr>
      <t>Min. 4-5 yrs. exper.</t>
    </r>
    <r>
      <rPr>
        <sz val="10"/>
        <rFont val="Arial Narrow"/>
        <family val="2"/>
      </rPr>
      <t>)</t>
    </r>
  </si>
  <si>
    <r>
      <rPr>
        <sz val="10"/>
        <rFont val="Arial Narrow"/>
        <family val="2"/>
      </rPr>
      <t>N2203</t>
    </r>
  </si>
  <si>
    <r>
      <rPr>
        <sz val="10"/>
        <rFont val="Arial Narrow"/>
        <family val="2"/>
      </rPr>
      <t xml:space="preserve">Administrative Support Asst III </t>
    </r>
    <r>
      <rPr>
        <b/>
        <sz val="10"/>
        <rFont val="Arial Narrow"/>
        <family val="2"/>
      </rPr>
      <t>(Min. 6-9 yrs. exper.)</t>
    </r>
  </si>
  <si>
    <r>
      <rPr>
        <sz val="10"/>
        <rFont val="Arial Narrow"/>
        <family val="2"/>
      </rPr>
      <t>N2204</t>
    </r>
  </si>
  <si>
    <r>
      <rPr>
        <sz val="10"/>
        <rFont val="Arial Narrow"/>
        <family val="2"/>
      </rPr>
      <t>Administrative Support Asst IV (</t>
    </r>
    <r>
      <rPr>
        <b/>
        <sz val="10"/>
        <rFont val="Arial Narrow"/>
        <family val="2"/>
      </rPr>
      <t>Min. 10+ yrs. exper.</t>
    </r>
    <r>
      <rPr>
        <sz val="10"/>
        <rFont val="Arial Narrow"/>
        <family val="2"/>
      </rPr>
      <t>)</t>
    </r>
  </si>
  <si>
    <r>
      <rPr>
        <sz val="10"/>
        <rFont val="Arial Narrow"/>
        <family val="2"/>
      </rPr>
      <t>N2205</t>
    </r>
  </si>
  <si>
    <r>
      <rPr>
        <sz val="10"/>
        <rFont val="Arial Narrow"/>
        <family val="2"/>
      </rPr>
      <t>Administrative Support Asst V (</t>
    </r>
    <r>
      <rPr>
        <b/>
        <sz val="10"/>
        <rFont val="Arial Narrow"/>
        <family val="2"/>
      </rPr>
      <t>Executive/Mgr Level Support</t>
    </r>
    <r>
      <rPr>
        <sz val="10"/>
        <rFont val="Arial Narrow"/>
        <family val="2"/>
      </rPr>
      <t>)</t>
    </r>
  </si>
  <si>
    <r>
      <rPr>
        <sz val="10"/>
        <rFont val="Arial Narrow"/>
        <family val="2"/>
      </rPr>
      <t>N2206</t>
    </r>
  </si>
  <si>
    <r>
      <rPr>
        <sz val="10"/>
        <rFont val="Arial Narrow"/>
        <family val="2"/>
      </rPr>
      <t>Administrative Support Asst VI (</t>
    </r>
    <r>
      <rPr>
        <b/>
        <sz val="10"/>
        <rFont val="Arial Narrow"/>
        <family val="2"/>
      </rPr>
      <t>Executive/Mgr Level Support+</t>
    </r>
    <r>
      <rPr>
        <sz val="10"/>
        <rFont val="Arial Narrow"/>
        <family val="2"/>
      </rPr>
      <t>)</t>
    </r>
  </si>
  <si>
    <r>
      <rPr>
        <sz val="10"/>
        <rFont val="Arial Narrow"/>
        <family val="2"/>
      </rPr>
      <t>E1131</t>
    </r>
  </si>
  <si>
    <r>
      <rPr>
        <sz val="10"/>
        <rFont val="Arial Narrow"/>
        <family val="2"/>
      </rPr>
      <t xml:space="preserve">Administrator I (Non-Grant Related) - </t>
    </r>
    <r>
      <rPr>
        <b/>
        <sz val="10"/>
        <rFont val="Arial Narrow"/>
        <family val="2"/>
      </rPr>
      <t>HR USE ONLY</t>
    </r>
  </si>
  <si>
    <r>
      <rPr>
        <sz val="10"/>
        <rFont val="Arial Narrow"/>
        <family val="2"/>
      </rPr>
      <t>Mgmt/Supervisory</t>
    </r>
  </si>
  <si>
    <r>
      <rPr>
        <sz val="10"/>
        <rFont val="Arial Narrow"/>
        <family val="2"/>
      </rPr>
      <t>E1132</t>
    </r>
  </si>
  <si>
    <r>
      <rPr>
        <sz val="10"/>
        <rFont val="Arial Narrow"/>
        <family val="2"/>
      </rPr>
      <t xml:space="preserve">Administrator II (Non-Grant Related) - </t>
    </r>
    <r>
      <rPr>
        <b/>
        <sz val="10"/>
        <rFont val="Arial Narrow"/>
        <family val="2"/>
      </rPr>
      <t>HR USE ONLY</t>
    </r>
  </si>
  <si>
    <r>
      <rPr>
        <sz val="10"/>
        <rFont val="Arial Narrow"/>
        <family val="2"/>
      </rPr>
      <t>E1133</t>
    </r>
  </si>
  <si>
    <r>
      <rPr>
        <sz val="10"/>
        <rFont val="Arial Narrow"/>
        <family val="2"/>
      </rPr>
      <t xml:space="preserve">Administrator III (Non-Grant Related) - </t>
    </r>
    <r>
      <rPr>
        <b/>
        <sz val="10"/>
        <rFont val="Arial Narrow"/>
        <family val="2"/>
      </rPr>
      <t>HR USE ONLY</t>
    </r>
  </si>
  <si>
    <r>
      <rPr>
        <sz val="10"/>
        <rFont val="Arial Narrow"/>
        <family val="2"/>
      </rPr>
      <t>E1134</t>
    </r>
  </si>
  <si>
    <r>
      <rPr>
        <sz val="10"/>
        <rFont val="Arial Narrow"/>
        <family val="2"/>
      </rPr>
      <t xml:space="preserve">Administrator IV (Non-Grant Related) - </t>
    </r>
    <r>
      <rPr>
        <b/>
        <sz val="10"/>
        <rFont val="Arial Narrow"/>
        <family val="2"/>
      </rPr>
      <t>HR USE ONLY</t>
    </r>
  </si>
  <si>
    <r>
      <rPr>
        <sz val="10"/>
        <rFont val="Arial Narrow"/>
        <family val="2"/>
      </rPr>
      <t>N3305</t>
    </r>
  </si>
  <si>
    <r>
      <rPr>
        <sz val="10"/>
        <rFont val="Arial Narrow"/>
        <family val="2"/>
      </rPr>
      <t>Assistant House Manager</t>
    </r>
  </si>
  <si>
    <r>
      <rPr>
        <sz val="10"/>
        <rFont val="Arial Narrow"/>
        <family val="2"/>
      </rPr>
      <t>N8805</t>
    </r>
  </si>
  <si>
    <r>
      <rPr>
        <sz val="10"/>
        <rFont val="Arial Narrow"/>
        <family val="2"/>
      </rPr>
      <t>Athletic Coach I</t>
    </r>
  </si>
  <si>
    <r>
      <rPr>
        <sz val="10"/>
        <rFont val="Arial Narrow"/>
        <family val="2"/>
      </rPr>
      <t>N8806</t>
    </r>
  </si>
  <si>
    <r>
      <rPr>
        <sz val="10"/>
        <rFont val="Arial Narrow"/>
        <family val="2"/>
      </rPr>
      <t>Athletic Coach II</t>
    </r>
  </si>
  <si>
    <r>
      <rPr>
        <sz val="10"/>
        <rFont val="Arial Narrow"/>
        <family val="2"/>
      </rPr>
      <t>N9900</t>
    </r>
  </si>
  <si>
    <r>
      <rPr>
        <sz val="10"/>
        <rFont val="Arial Narrow"/>
        <family val="2"/>
      </rPr>
      <t xml:space="preserve">Auto Allowance - </t>
    </r>
    <r>
      <rPr>
        <b/>
        <sz val="10"/>
        <rFont val="Arial Narrow"/>
        <family val="2"/>
      </rPr>
      <t>HR USE ONLY</t>
    </r>
  </si>
  <si>
    <r>
      <rPr>
        <sz val="10"/>
        <rFont val="Arial Narrow"/>
        <family val="2"/>
      </rPr>
      <t>$          -</t>
    </r>
  </si>
  <si>
    <r>
      <rPr>
        <sz val="10"/>
        <rFont val="Arial Narrow"/>
        <family val="2"/>
      </rPr>
      <t>$                 -</t>
    </r>
  </si>
  <si>
    <r>
      <rPr>
        <sz val="10"/>
        <rFont val="Arial Narrow"/>
        <family val="2"/>
      </rPr>
      <t>N/A</t>
    </r>
  </si>
  <si>
    <r>
      <rPr>
        <sz val="10"/>
        <rFont val="Arial Narrow"/>
        <family val="2"/>
      </rPr>
      <t>Exec Auto</t>
    </r>
  </si>
  <si>
    <r>
      <rPr>
        <sz val="10"/>
        <rFont val="Arial Narrow"/>
        <family val="2"/>
      </rPr>
      <t>N9910</t>
    </r>
  </si>
  <si>
    <r>
      <rPr>
        <sz val="10"/>
        <rFont val="Arial Narrow"/>
        <family val="2"/>
      </rPr>
      <t xml:space="preserve">Bonus - </t>
    </r>
    <r>
      <rPr>
        <b/>
        <sz val="10"/>
        <rFont val="Arial Narrow"/>
        <family val="2"/>
      </rPr>
      <t>HR USE ONLY</t>
    </r>
  </si>
  <si>
    <r>
      <rPr>
        <sz val="10"/>
        <rFont val="Arial Narrow"/>
        <family val="2"/>
      </rPr>
      <t>N2251</t>
    </r>
  </si>
  <si>
    <r>
      <rPr>
        <sz val="10"/>
        <rFont val="Arial Narrow"/>
        <family val="2"/>
      </rPr>
      <t>Building Maintenance Technician I</t>
    </r>
  </si>
  <si>
    <r>
      <rPr>
        <sz val="10"/>
        <rFont val="Arial Narrow"/>
        <family val="2"/>
      </rPr>
      <t>N2252</t>
    </r>
  </si>
  <si>
    <r>
      <rPr>
        <sz val="10"/>
        <rFont val="Arial Narrow"/>
        <family val="2"/>
      </rPr>
      <t>Building Maintenance Technician II</t>
    </r>
  </si>
  <si>
    <r>
      <rPr>
        <sz val="10"/>
        <rFont val="Arial Narrow"/>
        <family val="2"/>
      </rPr>
      <t>N2271</t>
    </r>
  </si>
  <si>
    <r>
      <rPr>
        <sz val="10"/>
        <rFont val="Arial Narrow"/>
        <family val="2"/>
      </rPr>
      <t>Camp Counselor I</t>
    </r>
  </si>
  <si>
    <r>
      <rPr>
        <sz val="10"/>
        <rFont val="Arial Narrow"/>
        <family val="2"/>
      </rPr>
      <t>N2272</t>
    </r>
  </si>
  <si>
    <r>
      <rPr>
        <sz val="10"/>
        <rFont val="Arial Narrow"/>
        <family val="2"/>
      </rPr>
      <t>Camp Counselor II</t>
    </r>
  </si>
  <si>
    <r>
      <rPr>
        <sz val="10"/>
        <rFont val="Arial Narrow"/>
        <family val="2"/>
      </rPr>
      <t>N2273</t>
    </r>
  </si>
  <si>
    <r>
      <rPr>
        <sz val="10"/>
        <rFont val="Arial Narrow"/>
        <family val="2"/>
      </rPr>
      <t>Camp Counselor III</t>
    </r>
  </si>
  <si>
    <r>
      <rPr>
        <sz val="10"/>
        <rFont val="Arial Narrow"/>
        <family val="2"/>
      </rPr>
      <t>N2274</t>
    </r>
  </si>
  <si>
    <r>
      <rPr>
        <sz val="10"/>
        <rFont val="Arial Narrow"/>
        <family val="2"/>
      </rPr>
      <t>Camp Counselor IV</t>
    </r>
  </si>
  <si>
    <r>
      <rPr>
        <sz val="10"/>
        <rFont val="Arial Narrow"/>
        <family val="2"/>
      </rPr>
      <t>N9920</t>
    </r>
  </si>
  <si>
    <r>
      <rPr>
        <sz val="10"/>
        <rFont val="Arial Narrow"/>
        <family val="2"/>
      </rPr>
      <t xml:space="preserve">Casual Principal Investigator I </t>
    </r>
    <r>
      <rPr>
        <b/>
        <sz val="10"/>
        <rFont val="Arial Narrow"/>
        <family val="2"/>
      </rPr>
      <t xml:space="preserve">(Grant Related) </t>
    </r>
    <r>
      <rPr>
        <sz val="10"/>
        <rFont val="Arial Narrow"/>
        <family val="2"/>
      </rPr>
      <t xml:space="preserve">- </t>
    </r>
    <r>
      <rPr>
        <b/>
        <sz val="10"/>
        <rFont val="Arial Narrow"/>
        <family val="2"/>
      </rPr>
      <t>HR USE ONLY</t>
    </r>
  </si>
  <si>
    <r>
      <rPr>
        <sz val="10"/>
        <rFont val="Arial Narrow"/>
        <family val="2"/>
      </rPr>
      <t>N9921</t>
    </r>
  </si>
  <si>
    <r>
      <rPr>
        <sz val="10"/>
        <rFont val="Arial Narrow"/>
        <family val="2"/>
      </rPr>
      <t xml:space="preserve">Casual Principal Investigator I </t>
    </r>
    <r>
      <rPr>
        <b/>
        <sz val="10"/>
        <rFont val="Arial Narrow"/>
        <family val="2"/>
      </rPr>
      <t xml:space="preserve">(Non-Grant Related) </t>
    </r>
    <r>
      <rPr>
        <sz val="10"/>
        <rFont val="Arial Narrow"/>
        <family val="2"/>
      </rPr>
      <t xml:space="preserve">- </t>
    </r>
    <r>
      <rPr>
        <b/>
        <sz val="10"/>
        <rFont val="Arial Narrow"/>
        <family val="2"/>
      </rPr>
      <t>HR USE ONLY</t>
    </r>
  </si>
  <si>
    <r>
      <rPr>
        <sz val="10"/>
        <rFont val="Arial Narrow"/>
        <family val="2"/>
      </rPr>
      <t>N8801</t>
    </r>
  </si>
  <si>
    <r>
      <rPr>
        <sz val="10"/>
        <rFont val="Arial Narrow"/>
        <family val="2"/>
      </rPr>
      <t>Casual Worker I</t>
    </r>
  </si>
  <si>
    <r>
      <rPr>
        <sz val="10"/>
        <rFont val="Arial Narrow"/>
        <family val="2"/>
      </rPr>
      <t>N8802</t>
    </r>
  </si>
  <si>
    <r>
      <rPr>
        <sz val="10"/>
        <rFont val="Arial Narrow"/>
        <family val="2"/>
      </rPr>
      <t>Casual Worker II</t>
    </r>
  </si>
  <si>
    <r>
      <rPr>
        <sz val="10"/>
        <rFont val="Arial Narrow"/>
        <family val="2"/>
      </rPr>
      <t>N8803</t>
    </r>
  </si>
  <si>
    <r>
      <rPr>
        <sz val="10"/>
        <rFont val="Arial Narrow"/>
        <family val="2"/>
      </rPr>
      <t>Casual Worker III</t>
    </r>
  </si>
  <si>
    <r>
      <rPr>
        <sz val="10"/>
        <rFont val="Arial Narrow"/>
        <family val="2"/>
      </rPr>
      <t>N8804</t>
    </r>
  </si>
  <si>
    <r>
      <rPr>
        <sz val="10"/>
        <rFont val="Arial Narrow"/>
        <family val="2"/>
      </rPr>
      <t>Casual Worker IV</t>
    </r>
  </si>
  <si>
    <r>
      <rPr>
        <sz val="10"/>
        <rFont val="Arial Narrow"/>
        <family val="2"/>
      </rPr>
      <t>N0210</t>
    </r>
  </si>
  <si>
    <r>
      <rPr>
        <sz val="10"/>
        <rFont val="Arial Narrow"/>
        <family val="2"/>
      </rPr>
      <t>College Aide Advisor I</t>
    </r>
  </si>
  <si>
    <r>
      <rPr>
        <sz val="10"/>
        <rFont val="Arial Narrow"/>
        <family val="2"/>
      </rPr>
      <t>N0220</t>
    </r>
  </si>
  <si>
    <r>
      <rPr>
        <sz val="10"/>
        <rFont val="Arial Narrow"/>
        <family val="2"/>
      </rPr>
      <t>College Aide Advisor II</t>
    </r>
  </si>
  <si>
    <r>
      <rPr>
        <sz val="10"/>
        <rFont val="Arial Narrow"/>
        <family val="2"/>
      </rPr>
      <t>N0221</t>
    </r>
  </si>
  <si>
    <r>
      <rPr>
        <sz val="10"/>
        <rFont val="Arial Narrow"/>
        <family val="2"/>
      </rPr>
      <t>College Aide Advisor III</t>
    </r>
  </si>
  <si>
    <r>
      <rPr>
        <sz val="10"/>
        <rFont val="Arial Narrow"/>
        <family val="2"/>
      </rPr>
      <t>N2210</t>
    </r>
  </si>
  <si>
    <r>
      <rPr>
        <sz val="10"/>
        <rFont val="Arial Narrow"/>
        <family val="2"/>
      </rPr>
      <t>Community Services Specialist, Junior</t>
    </r>
  </si>
  <si>
    <r>
      <rPr>
        <sz val="10"/>
        <rFont val="Arial Narrow"/>
        <family val="2"/>
      </rPr>
      <t>N2211</t>
    </r>
  </si>
  <si>
    <r>
      <rPr>
        <sz val="10"/>
        <rFont val="Arial Narrow"/>
        <family val="2"/>
      </rPr>
      <t>Community Services Specialist I</t>
    </r>
  </si>
  <si>
    <r>
      <rPr>
        <sz val="10"/>
        <rFont val="Arial Narrow"/>
        <family val="2"/>
      </rPr>
      <t>N2212</t>
    </r>
  </si>
  <si>
    <r>
      <rPr>
        <sz val="10"/>
        <rFont val="Arial Narrow"/>
        <family val="2"/>
      </rPr>
      <t>Community Services Specialist II</t>
    </r>
  </si>
  <si>
    <r>
      <rPr>
        <sz val="10"/>
        <rFont val="Arial Narrow"/>
        <family val="2"/>
      </rPr>
      <t>E2213</t>
    </r>
  </si>
  <si>
    <r>
      <rPr>
        <sz val="10"/>
        <rFont val="Arial Narrow"/>
        <family val="2"/>
      </rPr>
      <t>Community Services Specialist III</t>
    </r>
  </si>
  <si>
    <r>
      <rPr>
        <sz val="10"/>
        <rFont val="Arial Narrow"/>
        <family val="2"/>
      </rPr>
      <t>N3307</t>
    </r>
  </si>
  <si>
    <r>
      <rPr>
        <sz val="10"/>
        <rFont val="Arial Narrow"/>
        <family val="2"/>
      </rPr>
      <t>Concession Lead</t>
    </r>
  </si>
  <si>
    <r>
      <rPr>
        <sz val="10"/>
        <rFont val="Arial Narrow"/>
        <family val="2"/>
      </rPr>
      <t>N0230</t>
    </r>
  </si>
  <si>
    <r>
      <rPr>
        <sz val="10"/>
        <rFont val="Arial Narrow"/>
        <family val="2"/>
      </rPr>
      <t>Education Counselor/Trainer I</t>
    </r>
  </si>
  <si>
    <r>
      <rPr>
        <sz val="10"/>
        <rFont val="Arial Narrow"/>
        <family val="2"/>
      </rPr>
      <t>N0240</t>
    </r>
  </si>
  <si>
    <r>
      <rPr>
        <sz val="10"/>
        <rFont val="Arial Narrow"/>
        <family val="2"/>
      </rPr>
      <t>Education Counselor/Trainer II</t>
    </r>
  </si>
  <si>
    <r>
      <rPr>
        <sz val="10"/>
        <rFont val="Arial Narrow"/>
        <family val="2"/>
      </rPr>
      <t>E3371</t>
    </r>
  </si>
  <si>
    <r>
      <rPr>
        <sz val="10"/>
        <rFont val="Arial Narrow"/>
        <family val="2"/>
      </rPr>
      <t>Environmental Safety Specialist I</t>
    </r>
  </si>
  <si>
    <r>
      <rPr>
        <sz val="10"/>
        <rFont val="Arial Narrow"/>
        <family val="2"/>
      </rPr>
      <t>E2221</t>
    </r>
  </si>
  <si>
    <r>
      <rPr>
        <sz val="10"/>
        <rFont val="Arial Narrow"/>
        <family val="2"/>
      </rPr>
      <t>Extended Education Specialist I</t>
    </r>
  </si>
  <si>
    <r>
      <rPr>
        <sz val="10"/>
        <rFont val="Arial Narrow"/>
        <family val="2"/>
      </rPr>
      <t>E2222</t>
    </r>
  </si>
  <si>
    <r>
      <rPr>
        <sz val="10"/>
        <rFont val="Arial Narrow"/>
        <family val="2"/>
      </rPr>
      <t>Extended Education Specialist II</t>
    </r>
  </si>
  <si>
    <r>
      <rPr>
        <sz val="10"/>
        <rFont val="Arial Narrow"/>
        <family val="2"/>
      </rPr>
      <t>E2223</t>
    </r>
  </si>
  <si>
    <r>
      <rPr>
        <sz val="10"/>
        <rFont val="Arial Narrow"/>
        <family val="2"/>
      </rPr>
      <t>Extended Education Specialist III</t>
    </r>
  </si>
  <si>
    <r>
      <rPr>
        <sz val="10"/>
        <rFont val="Arial Narrow"/>
        <family val="2"/>
      </rPr>
      <t>E2224</t>
    </r>
  </si>
  <si>
    <r>
      <rPr>
        <sz val="10"/>
        <rFont val="Arial Narrow"/>
        <family val="2"/>
      </rPr>
      <t>Extended Education Specialist IV</t>
    </r>
  </si>
  <si>
    <r>
      <rPr>
        <sz val="10"/>
        <rFont val="Arial Narrow"/>
        <family val="2"/>
      </rPr>
      <t>E2225</t>
    </r>
  </si>
  <si>
    <r>
      <rPr>
        <sz val="10"/>
        <rFont val="Arial Narrow"/>
        <family val="2"/>
      </rPr>
      <t>Extended Education Specialist V (</t>
    </r>
    <r>
      <rPr>
        <b/>
        <sz val="10"/>
        <rFont val="Arial Narrow"/>
        <family val="2"/>
      </rPr>
      <t>Faculty Only</t>
    </r>
    <r>
      <rPr>
        <sz val="10"/>
        <rFont val="Arial Narrow"/>
        <family val="2"/>
      </rPr>
      <t>)</t>
    </r>
  </si>
  <si>
    <r>
      <rPr>
        <sz val="10"/>
        <rFont val="Arial Narrow"/>
        <family val="2"/>
      </rPr>
      <t>N3335</t>
    </r>
  </si>
  <si>
    <r>
      <rPr>
        <sz val="10"/>
        <rFont val="Arial Narrow"/>
        <family val="2"/>
      </rPr>
      <t>Facility Coordinator I</t>
    </r>
  </si>
  <si>
    <r>
      <rPr>
        <sz val="10"/>
        <rFont val="Arial Narrow"/>
        <family val="2"/>
      </rPr>
      <t>N3336</t>
    </r>
  </si>
  <si>
    <r>
      <rPr>
        <sz val="10"/>
        <rFont val="Arial Narrow"/>
        <family val="2"/>
      </rPr>
      <t>Facility Coordinator II</t>
    </r>
  </si>
  <si>
    <r>
      <rPr>
        <sz val="10"/>
        <rFont val="Arial Narrow"/>
        <family val="2"/>
      </rPr>
      <t>N4421</t>
    </r>
  </si>
  <si>
    <r>
      <rPr>
        <sz val="10"/>
        <rFont val="Arial Narrow"/>
        <family val="2"/>
      </rPr>
      <t>Graduate Student I (</t>
    </r>
    <r>
      <rPr>
        <b/>
        <sz val="10"/>
        <rFont val="Arial Narrow"/>
        <family val="2"/>
      </rPr>
      <t>Non-Grant Related</t>
    </r>
    <r>
      <rPr>
        <sz val="10"/>
        <rFont val="Arial Narrow"/>
        <family val="2"/>
      </rPr>
      <t>)</t>
    </r>
  </si>
  <si>
    <r>
      <rPr>
        <sz val="10"/>
        <rFont val="Arial Narrow"/>
        <family val="2"/>
      </rPr>
      <t>Graduate Asst</t>
    </r>
  </si>
  <si>
    <r>
      <rPr>
        <sz val="10"/>
        <rFont val="Arial Narrow"/>
        <family val="2"/>
      </rPr>
      <t>N4422</t>
    </r>
  </si>
  <si>
    <r>
      <rPr>
        <sz val="10"/>
        <rFont val="Arial Narrow"/>
        <family val="2"/>
      </rPr>
      <t>Graduate Student II (</t>
    </r>
    <r>
      <rPr>
        <b/>
        <sz val="10"/>
        <rFont val="Arial Narrow"/>
        <family val="2"/>
      </rPr>
      <t>Non-Grant Related</t>
    </r>
    <r>
      <rPr>
        <sz val="10"/>
        <rFont val="Arial Narrow"/>
        <family val="2"/>
      </rPr>
      <t>)</t>
    </r>
  </si>
  <si>
    <r>
      <rPr>
        <sz val="10"/>
        <rFont val="Arial Narrow"/>
        <family val="2"/>
      </rPr>
      <t>N4423</t>
    </r>
  </si>
  <si>
    <r>
      <rPr>
        <sz val="10"/>
        <rFont val="Arial Narrow"/>
        <family val="2"/>
      </rPr>
      <t>Graduate Student III (</t>
    </r>
    <r>
      <rPr>
        <b/>
        <sz val="10"/>
        <rFont val="Arial Narrow"/>
        <family val="2"/>
      </rPr>
      <t>Non-Grant Related</t>
    </r>
    <r>
      <rPr>
        <sz val="10"/>
        <rFont val="Arial Narrow"/>
        <family val="2"/>
      </rPr>
      <t>)</t>
    </r>
  </si>
  <si>
    <r>
      <rPr>
        <sz val="10"/>
        <rFont val="Arial Narrow"/>
        <family val="2"/>
      </rPr>
      <t>N4431</t>
    </r>
  </si>
  <si>
    <r>
      <rPr>
        <sz val="10"/>
        <rFont val="Arial Narrow"/>
        <family val="2"/>
      </rPr>
      <t>Graduate Technician I (</t>
    </r>
    <r>
      <rPr>
        <b/>
        <sz val="10"/>
        <rFont val="Arial Narrow"/>
        <family val="2"/>
      </rPr>
      <t>Grant Related</t>
    </r>
    <r>
      <rPr>
        <sz val="10"/>
        <rFont val="Arial Narrow"/>
        <family val="2"/>
      </rPr>
      <t>)</t>
    </r>
  </si>
  <si>
    <r>
      <rPr>
        <sz val="10"/>
        <rFont val="Arial Narrow"/>
        <family val="2"/>
      </rPr>
      <t>N4432</t>
    </r>
  </si>
  <si>
    <r>
      <rPr>
        <sz val="10"/>
        <rFont val="Arial Narrow"/>
        <family val="2"/>
      </rPr>
      <t>Graduate Technician II (</t>
    </r>
    <r>
      <rPr>
        <b/>
        <sz val="10"/>
        <rFont val="Arial Narrow"/>
        <family val="2"/>
      </rPr>
      <t>Grant Related</t>
    </r>
    <r>
      <rPr>
        <sz val="10"/>
        <rFont val="Arial Narrow"/>
        <family val="2"/>
      </rPr>
      <t>)</t>
    </r>
  </si>
  <si>
    <r>
      <rPr>
        <sz val="10"/>
        <rFont val="Arial Narrow"/>
        <family val="2"/>
      </rPr>
      <t>N4433</t>
    </r>
  </si>
  <si>
    <r>
      <rPr>
        <sz val="10"/>
        <rFont val="Arial Narrow"/>
        <family val="2"/>
      </rPr>
      <t>Graduate Technician III (</t>
    </r>
    <r>
      <rPr>
        <b/>
        <sz val="10"/>
        <rFont val="Arial Narrow"/>
        <family val="2"/>
      </rPr>
      <t>Grant Related</t>
    </r>
    <r>
      <rPr>
        <sz val="10"/>
        <rFont val="Arial Narrow"/>
        <family val="2"/>
      </rPr>
      <t>)</t>
    </r>
  </si>
  <si>
    <r>
      <rPr>
        <sz val="10"/>
        <rFont val="Arial Narrow"/>
        <family val="2"/>
      </rPr>
      <t>N2231</t>
    </r>
  </si>
  <si>
    <r>
      <rPr>
        <sz val="10"/>
        <rFont val="Arial Narrow"/>
        <family val="2"/>
      </rPr>
      <t>Grants and Contracts Administrator I</t>
    </r>
  </si>
  <si>
    <r>
      <rPr>
        <sz val="10"/>
        <rFont val="Arial Narrow"/>
        <family val="2"/>
      </rPr>
      <t>N2232</t>
    </r>
  </si>
  <si>
    <r>
      <rPr>
        <sz val="10"/>
        <rFont val="Arial Narrow"/>
        <family val="2"/>
      </rPr>
      <t>Grants and Contracts Administrator II</t>
    </r>
  </si>
  <si>
    <r>
      <rPr>
        <sz val="10"/>
        <rFont val="Arial Narrow"/>
        <family val="2"/>
      </rPr>
      <t>N2233</t>
    </r>
  </si>
  <si>
    <r>
      <rPr>
        <sz val="10"/>
        <rFont val="Arial Narrow"/>
        <family val="2"/>
      </rPr>
      <t>Grants and Contracts Administrator III</t>
    </r>
  </si>
  <si>
    <r>
      <rPr>
        <sz val="10"/>
        <rFont val="Arial Narrow"/>
        <family val="2"/>
      </rPr>
      <t>N2234</t>
    </r>
  </si>
  <si>
    <r>
      <rPr>
        <sz val="10"/>
        <rFont val="Arial Narrow"/>
        <family val="2"/>
      </rPr>
      <t>Grants and Contracts Administrator IV</t>
    </r>
  </si>
  <si>
    <r>
      <rPr>
        <sz val="10"/>
        <rFont val="Arial Narrow"/>
        <family val="2"/>
      </rPr>
      <t>N3306</t>
    </r>
  </si>
  <si>
    <r>
      <rPr>
        <sz val="10"/>
        <rFont val="Arial Narrow"/>
        <family val="2"/>
      </rPr>
      <t>House Manager</t>
    </r>
  </si>
  <si>
    <r>
      <rPr>
        <sz val="10"/>
        <rFont val="Arial Narrow"/>
        <family val="2"/>
      </rPr>
      <t>N2241</t>
    </r>
  </si>
  <si>
    <r>
      <rPr>
        <sz val="10"/>
        <rFont val="Arial Narrow"/>
        <family val="2"/>
      </rPr>
      <t>Human Resources Specialist I</t>
    </r>
  </si>
  <si>
    <r>
      <rPr>
        <sz val="10"/>
        <rFont val="Arial Narrow"/>
        <family val="2"/>
      </rPr>
      <t>N2242</t>
    </r>
  </si>
  <si>
    <r>
      <rPr>
        <sz val="10"/>
        <rFont val="Arial Narrow"/>
        <family val="2"/>
      </rPr>
      <t>Human Resources Specialist II</t>
    </r>
  </si>
  <si>
    <r>
      <rPr>
        <sz val="10"/>
        <rFont val="Arial Narrow"/>
        <family val="2"/>
      </rPr>
      <t>N2243</t>
    </r>
  </si>
  <si>
    <r>
      <rPr>
        <sz val="10"/>
        <rFont val="Arial Narrow"/>
        <family val="2"/>
      </rPr>
      <t>Human Resources Specialist III</t>
    </r>
  </si>
  <si>
    <r>
      <rPr>
        <sz val="10"/>
        <rFont val="Arial Narrow"/>
        <family val="2"/>
      </rPr>
      <t>N3341</t>
    </r>
  </si>
  <si>
    <r>
      <rPr>
        <sz val="10"/>
        <rFont val="Arial Narrow"/>
        <family val="2"/>
      </rPr>
      <t>Information Technology Support I</t>
    </r>
  </si>
  <si>
    <r>
      <rPr>
        <sz val="10"/>
        <rFont val="Arial Narrow"/>
        <family val="2"/>
      </rPr>
      <t>N3342</t>
    </r>
  </si>
  <si>
    <r>
      <rPr>
        <sz val="10"/>
        <rFont val="Arial Narrow"/>
        <family val="2"/>
      </rPr>
      <t>Information Technology Support II</t>
    </r>
  </si>
  <si>
    <r>
      <rPr>
        <sz val="10"/>
        <rFont val="Arial Narrow"/>
        <family val="2"/>
      </rPr>
      <t>N3343</t>
    </r>
  </si>
  <si>
    <r>
      <rPr>
        <sz val="10"/>
        <rFont val="Arial Narrow"/>
        <family val="2"/>
      </rPr>
      <t>Information Technology Support III</t>
    </r>
  </si>
  <si>
    <r>
      <rPr>
        <sz val="10"/>
        <rFont val="Arial Narrow"/>
        <family val="2"/>
      </rPr>
      <t>E3344</t>
    </r>
  </si>
  <si>
    <r>
      <rPr>
        <sz val="10"/>
        <rFont val="Arial Narrow"/>
        <family val="2"/>
      </rPr>
      <t>Information Technology Support IV</t>
    </r>
  </si>
  <si>
    <r>
      <rPr>
        <sz val="10"/>
        <rFont val="Arial Narrow"/>
        <family val="2"/>
      </rPr>
      <t>N5900</t>
    </r>
  </si>
  <si>
    <r>
      <rPr>
        <sz val="10"/>
        <rFont val="Arial Narrow"/>
        <family val="2"/>
      </rPr>
      <t xml:space="preserve">Joint Training and Cert Program Instructor </t>
    </r>
    <r>
      <rPr>
        <b/>
        <sz val="10"/>
        <rFont val="Arial Narrow"/>
        <family val="2"/>
      </rPr>
      <t>(Restricted)</t>
    </r>
  </si>
  <si>
    <r>
      <rPr>
        <sz val="10"/>
        <rFont val="Arial Narrow"/>
        <family val="2"/>
      </rPr>
      <t>N3309</t>
    </r>
  </si>
  <si>
    <r>
      <rPr>
        <sz val="10"/>
        <rFont val="Arial Narrow"/>
        <family val="2"/>
      </rPr>
      <t>Lobby Attendant</t>
    </r>
  </si>
  <si>
    <r>
      <rPr>
        <sz val="10"/>
        <rFont val="Arial Narrow"/>
        <family val="2"/>
      </rPr>
      <t>N3360</t>
    </r>
  </si>
  <si>
    <r>
      <rPr>
        <sz val="10"/>
        <rFont val="Arial Narrow"/>
        <family val="2"/>
      </rPr>
      <t>Media Production Specialist, Junior</t>
    </r>
  </si>
  <si>
    <r>
      <rPr>
        <sz val="10"/>
        <rFont val="Arial Narrow"/>
        <family val="2"/>
      </rPr>
      <t>N3361</t>
    </r>
  </si>
  <si>
    <r>
      <rPr>
        <sz val="10"/>
        <rFont val="Arial Narrow"/>
        <family val="2"/>
      </rPr>
      <t>Media Production Specialist I</t>
    </r>
  </si>
  <si>
    <r>
      <rPr>
        <sz val="10"/>
        <rFont val="Arial Narrow"/>
        <family val="2"/>
      </rPr>
      <t>N3362</t>
    </r>
  </si>
  <si>
    <r>
      <rPr>
        <sz val="10"/>
        <rFont val="Arial Narrow"/>
        <family val="2"/>
      </rPr>
      <t>Media Production Specialist II</t>
    </r>
  </si>
  <si>
    <r>
      <rPr>
        <sz val="10"/>
        <rFont val="Arial Narrow"/>
        <family val="2"/>
      </rPr>
      <t>E3363</t>
    </r>
  </si>
  <si>
    <r>
      <rPr>
        <sz val="10"/>
        <rFont val="Arial Narrow"/>
        <family val="2"/>
      </rPr>
      <t>Media Production Specialist III</t>
    </r>
  </si>
  <si>
    <r>
      <rPr>
        <sz val="10"/>
        <rFont val="Arial Narrow"/>
        <family val="2"/>
      </rPr>
      <t>E3364</t>
    </r>
  </si>
  <si>
    <r>
      <rPr>
        <sz val="10"/>
        <rFont val="Arial Narrow"/>
        <family val="2"/>
      </rPr>
      <t>Media Production Specialist IV</t>
    </r>
  </si>
  <si>
    <r>
      <rPr>
        <sz val="10"/>
        <rFont val="Arial Narrow"/>
        <family val="2"/>
      </rPr>
      <t>E3380</t>
    </r>
  </si>
  <si>
    <r>
      <rPr>
        <sz val="10"/>
        <rFont val="Arial Narrow"/>
        <family val="2"/>
      </rPr>
      <t>Parking Attendant I</t>
    </r>
  </si>
  <si>
    <r>
      <rPr>
        <sz val="10"/>
        <rFont val="Arial Narrow"/>
        <family val="2"/>
      </rPr>
      <t>E3381</t>
    </r>
  </si>
  <si>
    <r>
      <rPr>
        <sz val="10"/>
        <rFont val="Arial Narrow"/>
        <family val="2"/>
      </rPr>
      <t>Parking Attendant II</t>
    </r>
  </si>
  <si>
    <r>
      <rPr>
        <sz val="10"/>
        <rFont val="Arial Narrow"/>
        <family val="2"/>
      </rPr>
      <t>N2244</t>
    </r>
  </si>
  <si>
    <r>
      <rPr>
        <sz val="10"/>
        <rFont val="Arial Narrow"/>
        <family val="2"/>
      </rPr>
      <t>Payroll Specialist</t>
    </r>
  </si>
  <si>
    <r>
      <rPr>
        <sz val="10"/>
        <rFont val="Arial Narrow"/>
        <family val="2"/>
      </rPr>
      <t>N3351</t>
    </r>
  </si>
  <si>
    <r>
      <rPr>
        <sz val="10"/>
        <rFont val="Arial Narrow"/>
        <family val="2"/>
      </rPr>
      <t>Phlebotomist I</t>
    </r>
  </si>
  <si>
    <r>
      <rPr>
        <sz val="10"/>
        <rFont val="Arial Narrow"/>
        <family val="2"/>
      </rPr>
      <t>N3352</t>
    </r>
  </si>
  <si>
    <r>
      <rPr>
        <sz val="10"/>
        <rFont val="Arial Narrow"/>
        <family val="2"/>
      </rPr>
      <t>Phlebotomist II</t>
    </r>
  </si>
  <si>
    <r>
      <rPr>
        <sz val="10"/>
        <rFont val="Arial Narrow"/>
        <family val="2"/>
      </rPr>
      <t>N5100</t>
    </r>
  </si>
  <si>
    <r>
      <rPr>
        <sz val="10"/>
        <rFont val="Arial Narrow"/>
        <family val="2"/>
      </rPr>
      <t xml:space="preserve">POST Program Coordinator </t>
    </r>
    <r>
      <rPr>
        <b/>
        <sz val="10"/>
        <rFont val="Arial Narrow"/>
        <family val="2"/>
      </rPr>
      <t>(Restricted)</t>
    </r>
  </si>
  <si>
    <r>
      <rPr>
        <sz val="10"/>
        <rFont val="Arial Narrow"/>
        <family val="2"/>
      </rPr>
      <t>N5600</t>
    </r>
  </si>
  <si>
    <r>
      <rPr>
        <sz val="10"/>
        <rFont val="Arial Narrow"/>
        <family val="2"/>
      </rPr>
      <t xml:space="preserve">POST Program Curriculum Design </t>
    </r>
    <r>
      <rPr>
        <b/>
        <sz val="10"/>
        <rFont val="Arial Narrow"/>
        <family val="2"/>
      </rPr>
      <t>(Restricted)</t>
    </r>
  </si>
  <si>
    <r>
      <rPr>
        <sz val="10"/>
        <rFont val="Arial Narrow"/>
        <family val="2"/>
      </rPr>
      <t>N5200</t>
    </r>
  </si>
  <si>
    <r>
      <rPr>
        <sz val="10"/>
        <rFont val="Arial Narrow"/>
        <family val="2"/>
      </rPr>
      <t xml:space="preserve">POST Program Instructor </t>
    </r>
    <r>
      <rPr>
        <b/>
        <sz val="10"/>
        <rFont val="Arial Narrow"/>
        <family val="2"/>
      </rPr>
      <t>(Restricted)</t>
    </r>
  </si>
  <si>
    <r>
      <rPr>
        <sz val="10"/>
        <rFont val="Arial Narrow"/>
        <family val="2"/>
      </rPr>
      <t>N5400</t>
    </r>
  </si>
  <si>
    <r>
      <rPr>
        <sz val="10"/>
        <rFont val="Arial Narrow"/>
        <family val="2"/>
      </rPr>
      <t xml:space="preserve">POST Program Instructor Trainee </t>
    </r>
    <r>
      <rPr>
        <b/>
        <sz val="10"/>
        <rFont val="Arial Narrow"/>
        <family val="2"/>
      </rPr>
      <t>(Restricted)</t>
    </r>
  </si>
  <si>
    <r>
      <rPr>
        <sz val="10"/>
        <rFont val="Arial Narrow"/>
        <family val="2"/>
      </rPr>
      <t>N5500</t>
    </r>
  </si>
  <si>
    <r>
      <rPr>
        <sz val="10"/>
        <rFont val="Arial Narrow"/>
        <family val="2"/>
      </rPr>
      <t xml:space="preserve">POST Program Instructor Trainer </t>
    </r>
    <r>
      <rPr>
        <b/>
        <sz val="10"/>
        <rFont val="Arial Narrow"/>
        <family val="2"/>
      </rPr>
      <t>(Restricted)</t>
    </r>
  </si>
  <si>
    <r>
      <rPr>
        <sz val="10"/>
        <rFont val="Arial Narrow"/>
        <family val="2"/>
      </rPr>
      <t>N5300</t>
    </r>
  </si>
  <si>
    <r>
      <rPr>
        <sz val="10"/>
        <rFont val="Arial Narrow"/>
        <family val="2"/>
      </rPr>
      <t xml:space="preserve">POST Program Subject Matter Experts </t>
    </r>
    <r>
      <rPr>
        <b/>
        <sz val="10"/>
        <rFont val="Arial Narrow"/>
        <family val="2"/>
      </rPr>
      <t>(Restricted)</t>
    </r>
  </si>
  <si>
    <r>
      <rPr>
        <sz val="10"/>
        <rFont val="Arial Narrow"/>
        <family val="2"/>
      </rPr>
      <t>N3400</t>
    </r>
  </si>
  <si>
    <r>
      <rPr>
        <sz val="10"/>
        <rFont val="Arial Narrow"/>
        <family val="2"/>
      </rPr>
      <t xml:space="preserve">Postdoctoral Fellow </t>
    </r>
    <r>
      <rPr>
        <b/>
        <sz val="10"/>
        <rFont val="Arial Narrow"/>
        <family val="2"/>
      </rPr>
      <t>(0 yr. exper)</t>
    </r>
  </si>
  <si>
    <r>
      <rPr>
        <sz val="10"/>
        <rFont val="Arial Narrow"/>
        <family val="2"/>
      </rPr>
      <t>N3401</t>
    </r>
  </si>
  <si>
    <r>
      <rPr>
        <sz val="10"/>
        <rFont val="Arial Narrow"/>
        <family val="2"/>
      </rPr>
      <t xml:space="preserve">Postdoctoral Fellow I </t>
    </r>
    <r>
      <rPr>
        <b/>
        <sz val="10"/>
        <rFont val="Arial Narrow"/>
        <family val="2"/>
      </rPr>
      <t>(1 yr. exper)</t>
    </r>
  </si>
  <si>
    <r>
      <rPr>
        <sz val="10"/>
        <rFont val="Arial Narrow"/>
        <family val="2"/>
      </rPr>
      <t>N3402</t>
    </r>
  </si>
  <si>
    <r>
      <rPr>
        <sz val="10"/>
        <rFont val="Arial Narrow"/>
        <family val="2"/>
      </rPr>
      <t xml:space="preserve">Postdoctoral Fellow II </t>
    </r>
    <r>
      <rPr>
        <b/>
        <sz val="10"/>
        <rFont val="Arial Narrow"/>
        <family val="2"/>
      </rPr>
      <t>(2 yr. exper)</t>
    </r>
  </si>
  <si>
    <r>
      <rPr>
        <sz val="10"/>
        <rFont val="Arial Narrow"/>
        <family val="2"/>
      </rPr>
      <t>N3403</t>
    </r>
  </si>
  <si>
    <r>
      <rPr>
        <sz val="10"/>
        <rFont val="Arial Narrow"/>
        <family val="2"/>
      </rPr>
      <t xml:space="preserve">Postdoctoral Fellow III </t>
    </r>
    <r>
      <rPr>
        <b/>
        <sz val="10"/>
        <rFont val="Arial Narrow"/>
        <family val="2"/>
      </rPr>
      <t>(3 yr. exper)</t>
    </r>
  </si>
  <si>
    <r>
      <rPr>
        <sz val="10"/>
        <rFont val="Arial Narrow"/>
        <family val="2"/>
      </rPr>
      <t>N3404</t>
    </r>
  </si>
  <si>
    <r>
      <rPr>
        <sz val="10"/>
        <rFont val="Arial Narrow"/>
        <family val="2"/>
      </rPr>
      <t xml:space="preserve">Postdoctoral Fellow IV </t>
    </r>
    <r>
      <rPr>
        <b/>
        <sz val="10"/>
        <rFont val="Arial Narrow"/>
        <family val="2"/>
      </rPr>
      <t>(4 yr. exper)</t>
    </r>
  </si>
  <si>
    <r>
      <rPr>
        <sz val="10"/>
        <rFont val="Arial Narrow"/>
        <family val="2"/>
      </rPr>
      <t>N3405</t>
    </r>
  </si>
  <si>
    <r>
      <rPr>
        <sz val="10"/>
        <rFont val="Arial Narrow"/>
        <family val="2"/>
      </rPr>
      <t xml:space="preserve">Postdoctoral Fellow V </t>
    </r>
    <r>
      <rPr>
        <b/>
        <sz val="10"/>
        <rFont val="Arial Narrow"/>
        <family val="2"/>
      </rPr>
      <t>(5 yr. exper)</t>
    </r>
  </si>
  <si>
    <r>
      <rPr>
        <sz val="10"/>
        <rFont val="Arial Narrow"/>
        <family val="2"/>
      </rPr>
      <t>N3406</t>
    </r>
  </si>
  <si>
    <r>
      <rPr>
        <sz val="10"/>
        <rFont val="Arial Narrow"/>
        <family val="2"/>
      </rPr>
      <t xml:space="preserve">Postdoctoral Fellow VI </t>
    </r>
    <r>
      <rPr>
        <b/>
        <sz val="10"/>
        <rFont val="Arial Narrow"/>
        <family val="2"/>
      </rPr>
      <t>(6 yr. exper)</t>
    </r>
  </si>
  <si>
    <r>
      <rPr>
        <sz val="10"/>
        <rFont val="Arial Narrow"/>
        <family val="2"/>
      </rPr>
      <t>N3407</t>
    </r>
  </si>
  <si>
    <r>
      <rPr>
        <sz val="10"/>
        <rFont val="Arial Narrow"/>
        <family val="2"/>
      </rPr>
      <t xml:space="preserve">Postdoctoral Fellow VII </t>
    </r>
    <r>
      <rPr>
        <b/>
        <sz val="10"/>
        <rFont val="Arial Narrow"/>
        <family val="2"/>
      </rPr>
      <t>(7+ yr. exper)</t>
    </r>
  </si>
  <si>
    <r>
      <rPr>
        <sz val="10"/>
        <rFont val="Arial Narrow"/>
        <family val="2"/>
      </rPr>
      <t>E1101</t>
    </r>
  </si>
  <si>
    <r>
      <rPr>
        <sz val="10"/>
        <rFont val="Arial Narrow"/>
        <family val="2"/>
      </rPr>
      <t>Principal Investigator I (</t>
    </r>
    <r>
      <rPr>
        <b/>
        <sz val="10"/>
        <rFont val="Arial Narrow"/>
        <family val="2"/>
      </rPr>
      <t>Grant Related</t>
    </r>
    <r>
      <rPr>
        <sz val="10"/>
        <rFont val="Arial Narrow"/>
        <family val="2"/>
      </rPr>
      <t>)</t>
    </r>
  </si>
  <si>
    <r>
      <rPr>
        <sz val="10"/>
        <rFont val="Arial Narrow"/>
        <family val="2"/>
      </rPr>
      <t>E1102</t>
    </r>
  </si>
  <si>
    <r>
      <rPr>
        <sz val="10"/>
        <rFont val="Arial Narrow"/>
        <family val="2"/>
      </rPr>
      <t>Principal Investigator II (</t>
    </r>
    <r>
      <rPr>
        <b/>
        <sz val="10"/>
        <rFont val="Arial Narrow"/>
        <family val="2"/>
      </rPr>
      <t>Grant Related</t>
    </r>
    <r>
      <rPr>
        <sz val="10"/>
        <rFont val="Arial Narrow"/>
        <family val="2"/>
      </rPr>
      <t>)</t>
    </r>
  </si>
  <si>
    <r>
      <rPr>
        <sz val="10"/>
        <rFont val="Arial Narrow"/>
        <family val="2"/>
      </rPr>
      <t>E1103</t>
    </r>
  </si>
  <si>
    <r>
      <rPr>
        <sz val="10"/>
        <rFont val="Arial Narrow"/>
        <family val="2"/>
      </rPr>
      <t>Principal Investigator III (</t>
    </r>
    <r>
      <rPr>
        <b/>
        <sz val="10"/>
        <rFont val="Arial Narrow"/>
        <family val="2"/>
      </rPr>
      <t>Grant Related</t>
    </r>
    <r>
      <rPr>
        <sz val="10"/>
        <rFont val="Arial Narrow"/>
        <family val="2"/>
      </rPr>
      <t>)</t>
    </r>
  </si>
  <si>
    <r>
      <rPr>
        <sz val="10"/>
        <rFont val="Arial Narrow"/>
        <family val="2"/>
      </rPr>
      <t>E1104</t>
    </r>
  </si>
  <si>
    <r>
      <rPr>
        <sz val="10"/>
        <rFont val="Arial Narrow"/>
        <family val="2"/>
      </rPr>
      <t>Principal Investigator IV (</t>
    </r>
    <r>
      <rPr>
        <b/>
        <sz val="10"/>
        <rFont val="Arial Narrow"/>
        <family val="2"/>
      </rPr>
      <t>Grant Related</t>
    </r>
    <r>
      <rPr>
        <sz val="10"/>
        <rFont val="Arial Narrow"/>
        <family val="2"/>
      </rPr>
      <t>)</t>
    </r>
  </si>
  <si>
    <r>
      <rPr>
        <sz val="10"/>
        <rFont val="Arial Narrow"/>
        <family val="2"/>
      </rPr>
      <t>E1121</t>
    </r>
  </si>
  <si>
    <r>
      <rPr>
        <sz val="10"/>
        <rFont val="Arial Narrow"/>
        <family val="2"/>
      </rPr>
      <t xml:space="preserve">Program Director I </t>
    </r>
    <r>
      <rPr>
        <b/>
        <sz val="10"/>
        <rFont val="Arial Narrow"/>
        <family val="2"/>
      </rPr>
      <t>(Non-Grant Related)</t>
    </r>
  </si>
  <si>
    <r>
      <rPr>
        <sz val="10"/>
        <rFont val="Arial Narrow"/>
        <family val="2"/>
      </rPr>
      <t>E1122</t>
    </r>
  </si>
  <si>
    <r>
      <rPr>
        <sz val="10"/>
        <rFont val="Arial Narrow"/>
        <family val="2"/>
      </rPr>
      <t xml:space="preserve">Program Director II </t>
    </r>
    <r>
      <rPr>
        <b/>
        <sz val="10"/>
        <rFont val="Arial Narrow"/>
        <family val="2"/>
      </rPr>
      <t>(Non-Grant Related)</t>
    </r>
  </si>
  <si>
    <r>
      <rPr>
        <sz val="10"/>
        <rFont val="Arial Narrow"/>
        <family val="2"/>
      </rPr>
      <t>E1123</t>
    </r>
  </si>
  <si>
    <r>
      <rPr>
        <sz val="10"/>
        <rFont val="Arial Narrow"/>
        <family val="2"/>
      </rPr>
      <t xml:space="preserve">Program Director III </t>
    </r>
    <r>
      <rPr>
        <b/>
        <sz val="10"/>
        <rFont val="Arial Narrow"/>
        <family val="2"/>
      </rPr>
      <t>(Non-Grant Related)</t>
    </r>
  </si>
  <si>
    <r>
      <rPr>
        <sz val="10"/>
        <rFont val="Arial Narrow"/>
        <family val="2"/>
      </rPr>
      <t>E1124</t>
    </r>
  </si>
  <si>
    <r>
      <rPr>
        <sz val="10"/>
        <rFont val="Arial Narrow"/>
        <family val="2"/>
      </rPr>
      <t xml:space="preserve">Program Director IV </t>
    </r>
    <r>
      <rPr>
        <b/>
        <sz val="10"/>
        <rFont val="Arial Narrow"/>
        <family val="2"/>
      </rPr>
      <t>(Non-Grant Related)</t>
    </r>
  </si>
  <si>
    <r>
      <rPr>
        <sz val="10"/>
        <rFont val="Arial Narrow"/>
        <family val="2"/>
      </rPr>
      <t>E1111</t>
    </r>
  </si>
  <si>
    <r>
      <rPr>
        <sz val="10"/>
        <rFont val="Arial Narrow"/>
        <family val="2"/>
      </rPr>
      <t xml:space="preserve">Project Director I </t>
    </r>
    <r>
      <rPr>
        <b/>
        <sz val="10"/>
        <rFont val="Arial Narrow"/>
        <family val="2"/>
      </rPr>
      <t>(Grant Related)</t>
    </r>
  </si>
  <si>
    <r>
      <rPr>
        <sz val="10"/>
        <rFont val="Arial Narrow"/>
        <family val="2"/>
      </rPr>
      <t>E1112</t>
    </r>
  </si>
  <si>
    <r>
      <rPr>
        <sz val="10"/>
        <rFont val="Arial Narrow"/>
        <family val="2"/>
      </rPr>
      <t xml:space="preserve">Project Director II </t>
    </r>
    <r>
      <rPr>
        <b/>
        <sz val="10"/>
        <rFont val="Arial Narrow"/>
        <family val="2"/>
      </rPr>
      <t>(Grant Related)</t>
    </r>
  </si>
  <si>
    <r>
      <rPr>
        <sz val="10"/>
        <rFont val="Arial Narrow"/>
        <family val="2"/>
      </rPr>
      <t>E1113</t>
    </r>
  </si>
  <si>
    <r>
      <rPr>
        <sz val="10"/>
        <rFont val="Arial Narrow"/>
        <family val="2"/>
      </rPr>
      <t xml:space="preserve">Project Director III </t>
    </r>
    <r>
      <rPr>
        <b/>
        <sz val="10"/>
        <rFont val="Arial Narrow"/>
        <family val="2"/>
      </rPr>
      <t>(Grant Related)</t>
    </r>
  </si>
  <si>
    <r>
      <rPr>
        <sz val="10"/>
        <rFont val="Arial Narrow"/>
        <family val="2"/>
      </rPr>
      <t>E1114</t>
    </r>
  </si>
  <si>
    <r>
      <rPr>
        <sz val="10"/>
        <rFont val="Arial Narrow"/>
        <family val="2"/>
      </rPr>
      <t xml:space="preserve">Project Director IV </t>
    </r>
    <r>
      <rPr>
        <b/>
        <sz val="10"/>
        <rFont val="Arial Narrow"/>
        <family val="2"/>
      </rPr>
      <t>(Grant Related)</t>
    </r>
  </si>
  <si>
    <r>
      <rPr>
        <sz val="10"/>
        <rFont val="Arial Narrow"/>
        <family val="2"/>
      </rPr>
      <t>N3330</t>
    </r>
  </si>
  <si>
    <r>
      <rPr>
        <sz val="10"/>
        <rFont val="Arial Narrow"/>
        <family val="2"/>
      </rPr>
      <t>Research Assistant, Junior (</t>
    </r>
    <r>
      <rPr>
        <b/>
        <sz val="10"/>
        <rFont val="Arial Narrow"/>
        <family val="2"/>
      </rPr>
      <t>Lab</t>
    </r>
    <r>
      <rPr>
        <sz val="10"/>
        <rFont val="Arial Narrow"/>
        <family val="2"/>
      </rPr>
      <t>)</t>
    </r>
  </si>
  <si>
    <r>
      <rPr>
        <sz val="10"/>
        <rFont val="Arial Narrow"/>
        <family val="2"/>
      </rPr>
      <t>N3331</t>
    </r>
  </si>
  <si>
    <r>
      <rPr>
        <sz val="10"/>
        <rFont val="Arial Narrow"/>
        <family val="2"/>
      </rPr>
      <t>Research Assistant I (</t>
    </r>
    <r>
      <rPr>
        <b/>
        <sz val="10"/>
        <rFont val="Arial Narrow"/>
        <family val="2"/>
      </rPr>
      <t>Lab</t>
    </r>
    <r>
      <rPr>
        <sz val="10"/>
        <rFont val="Arial Narrow"/>
        <family val="2"/>
      </rPr>
      <t>)</t>
    </r>
  </si>
  <si>
    <r>
      <rPr>
        <sz val="10"/>
        <rFont val="Arial Narrow"/>
        <family val="2"/>
      </rPr>
      <t>N3332</t>
    </r>
  </si>
  <si>
    <r>
      <rPr>
        <sz val="10"/>
        <rFont val="Arial Narrow"/>
        <family val="2"/>
      </rPr>
      <t>Research Assistant II (</t>
    </r>
    <r>
      <rPr>
        <b/>
        <sz val="10"/>
        <rFont val="Arial Narrow"/>
        <family val="2"/>
      </rPr>
      <t>Lab</t>
    </r>
    <r>
      <rPr>
        <sz val="10"/>
        <rFont val="Arial Narrow"/>
        <family val="2"/>
      </rPr>
      <t>)</t>
    </r>
  </si>
  <si>
    <r>
      <rPr>
        <sz val="10"/>
        <rFont val="Arial Narrow"/>
        <family val="2"/>
      </rPr>
      <t>N3333</t>
    </r>
  </si>
  <si>
    <r>
      <rPr>
        <sz val="10"/>
        <rFont val="Arial Narrow"/>
        <family val="2"/>
      </rPr>
      <t>Research Assistant III (</t>
    </r>
    <r>
      <rPr>
        <b/>
        <sz val="10"/>
        <rFont val="Arial Narrow"/>
        <family val="2"/>
      </rPr>
      <t>Lab</t>
    </r>
    <r>
      <rPr>
        <sz val="10"/>
        <rFont val="Arial Narrow"/>
        <family val="2"/>
      </rPr>
      <t>)</t>
    </r>
  </si>
  <si>
    <r>
      <rPr>
        <sz val="10"/>
        <rFont val="Arial Narrow"/>
        <family val="2"/>
      </rPr>
      <t>N3334</t>
    </r>
  </si>
  <si>
    <r>
      <rPr>
        <sz val="10"/>
        <rFont val="Arial Narrow"/>
        <family val="2"/>
      </rPr>
      <t>Research Assistant IV (</t>
    </r>
    <r>
      <rPr>
        <b/>
        <sz val="10"/>
        <rFont val="Arial Narrow"/>
        <family val="2"/>
      </rPr>
      <t>Lab</t>
    </r>
    <r>
      <rPr>
        <sz val="10"/>
        <rFont val="Arial Narrow"/>
        <family val="2"/>
      </rPr>
      <t>)</t>
    </r>
  </si>
  <si>
    <r>
      <rPr>
        <sz val="10"/>
        <rFont val="Arial Narrow"/>
        <family val="2"/>
      </rPr>
      <t>N3320</t>
    </r>
  </si>
  <si>
    <r>
      <rPr>
        <sz val="10"/>
        <rFont val="Arial Narrow"/>
        <family val="2"/>
      </rPr>
      <t>Research Associate, Junior (</t>
    </r>
    <r>
      <rPr>
        <b/>
        <sz val="10"/>
        <rFont val="Arial Narrow"/>
        <family val="2"/>
      </rPr>
      <t>Non-lab</t>
    </r>
    <r>
      <rPr>
        <sz val="10"/>
        <rFont val="Arial Narrow"/>
        <family val="2"/>
      </rPr>
      <t>)</t>
    </r>
  </si>
  <si>
    <r>
      <rPr>
        <sz val="10"/>
        <rFont val="Arial Narrow"/>
        <family val="2"/>
      </rPr>
      <t>N3321</t>
    </r>
  </si>
  <si>
    <r>
      <rPr>
        <sz val="10"/>
        <rFont val="Arial Narrow"/>
        <family val="2"/>
      </rPr>
      <t>Research Associate I (</t>
    </r>
    <r>
      <rPr>
        <b/>
        <sz val="10"/>
        <rFont val="Arial Narrow"/>
        <family val="2"/>
      </rPr>
      <t>Non-lab</t>
    </r>
    <r>
      <rPr>
        <sz val="10"/>
        <rFont val="Arial Narrow"/>
        <family val="2"/>
      </rPr>
      <t>)</t>
    </r>
  </si>
  <si>
    <r>
      <rPr>
        <sz val="10"/>
        <rFont val="Arial Narrow"/>
        <family val="2"/>
      </rPr>
      <t>N3322</t>
    </r>
  </si>
  <si>
    <r>
      <rPr>
        <sz val="10"/>
        <rFont val="Arial Narrow"/>
        <family val="2"/>
      </rPr>
      <t>Research Associate II (</t>
    </r>
    <r>
      <rPr>
        <b/>
        <sz val="10"/>
        <rFont val="Arial Narrow"/>
        <family val="2"/>
      </rPr>
      <t>Non-lab</t>
    </r>
    <r>
      <rPr>
        <sz val="10"/>
        <rFont val="Arial Narrow"/>
        <family val="2"/>
      </rPr>
      <t>)</t>
    </r>
  </si>
  <si>
    <r>
      <rPr>
        <sz val="10"/>
        <rFont val="Arial Narrow"/>
        <family val="2"/>
      </rPr>
      <t>N3323</t>
    </r>
  </si>
  <si>
    <r>
      <rPr>
        <sz val="10"/>
        <rFont val="Arial Narrow"/>
        <family val="2"/>
      </rPr>
      <t>Research Associate III (</t>
    </r>
    <r>
      <rPr>
        <b/>
        <sz val="10"/>
        <rFont val="Arial Narrow"/>
        <family val="2"/>
      </rPr>
      <t>Non-lab</t>
    </r>
    <r>
      <rPr>
        <sz val="10"/>
        <rFont val="Arial Narrow"/>
        <family val="2"/>
      </rPr>
      <t>)</t>
    </r>
  </si>
  <si>
    <r>
      <rPr>
        <sz val="10"/>
        <rFont val="Arial Narrow"/>
        <family val="2"/>
      </rPr>
      <t>N3324</t>
    </r>
  </si>
  <si>
    <r>
      <rPr>
        <sz val="10"/>
        <rFont val="Arial Narrow"/>
        <family val="2"/>
      </rPr>
      <t>Research Associate IV (</t>
    </r>
    <r>
      <rPr>
        <b/>
        <sz val="10"/>
        <rFont val="Arial Narrow"/>
        <family val="2"/>
      </rPr>
      <t>Non-lab</t>
    </r>
    <r>
      <rPr>
        <sz val="10"/>
        <rFont val="Arial Narrow"/>
        <family val="2"/>
      </rPr>
      <t>)</t>
    </r>
  </si>
  <si>
    <r>
      <rPr>
        <sz val="10"/>
        <rFont val="Arial Narrow"/>
        <family val="2"/>
      </rPr>
      <t>N3325</t>
    </r>
  </si>
  <si>
    <r>
      <rPr>
        <sz val="10"/>
        <rFont val="Arial Narrow"/>
        <family val="2"/>
      </rPr>
      <t>Research Associate V (</t>
    </r>
    <r>
      <rPr>
        <b/>
        <sz val="10"/>
        <rFont val="Arial Narrow"/>
        <family val="2"/>
      </rPr>
      <t>Non-lab</t>
    </r>
    <r>
      <rPr>
        <sz val="10"/>
        <rFont val="Arial Narrow"/>
        <family val="2"/>
      </rPr>
      <t>)</t>
    </r>
  </si>
  <si>
    <r>
      <rPr>
        <sz val="10"/>
        <rFont val="Arial Narrow"/>
        <family val="2"/>
      </rPr>
      <t>N3326</t>
    </r>
  </si>
  <si>
    <r>
      <rPr>
        <sz val="10"/>
        <rFont val="Arial Narrow"/>
        <family val="2"/>
      </rPr>
      <t xml:space="preserve">Research Associate VI </t>
    </r>
    <r>
      <rPr>
        <b/>
        <sz val="10"/>
        <rFont val="Arial Narrow"/>
        <family val="2"/>
      </rPr>
      <t>(Non-lab/Faculty Only)</t>
    </r>
  </si>
  <si>
    <r>
      <rPr>
        <sz val="10"/>
        <rFont val="Arial Narrow"/>
        <family val="2"/>
      </rPr>
      <t>E3310</t>
    </r>
  </si>
  <si>
    <r>
      <rPr>
        <sz val="10"/>
        <rFont val="Arial Narrow"/>
        <family val="2"/>
      </rPr>
      <t>Research Fellow</t>
    </r>
  </si>
  <si>
    <r>
      <rPr>
        <sz val="10"/>
        <rFont val="Arial Narrow"/>
        <family val="2"/>
      </rPr>
      <t>E3311</t>
    </r>
  </si>
  <si>
    <r>
      <rPr>
        <sz val="10"/>
        <rFont val="Arial Narrow"/>
        <family val="2"/>
      </rPr>
      <t>Research Fellow I</t>
    </r>
  </si>
  <si>
    <r>
      <rPr>
        <sz val="10"/>
        <rFont val="Arial Narrow"/>
        <family val="2"/>
      </rPr>
      <t>E3312</t>
    </r>
  </si>
  <si>
    <r>
      <rPr>
        <sz val="10"/>
        <rFont val="Arial Narrow"/>
        <family val="2"/>
      </rPr>
      <t>Research Fellow II</t>
    </r>
  </si>
  <si>
    <r>
      <rPr>
        <sz val="10"/>
        <rFont val="Arial Narrow"/>
        <family val="2"/>
      </rPr>
      <t>E3313</t>
    </r>
  </si>
  <si>
    <r>
      <rPr>
        <sz val="10"/>
        <rFont val="Arial Narrow"/>
        <family val="2"/>
      </rPr>
      <t>Research Fellow III</t>
    </r>
  </si>
  <si>
    <r>
      <rPr>
        <sz val="10"/>
        <rFont val="Arial Narrow"/>
        <family val="2"/>
      </rPr>
      <t>N7700</t>
    </r>
  </si>
  <si>
    <r>
      <rPr>
        <sz val="10"/>
        <rFont val="Arial Narrow"/>
        <family val="2"/>
      </rPr>
      <t xml:space="preserve">Special Consultant - </t>
    </r>
    <r>
      <rPr>
        <b/>
        <sz val="10"/>
        <rFont val="Arial Narrow"/>
        <family val="2"/>
      </rPr>
      <t>HR USE ONLY</t>
    </r>
  </si>
  <si>
    <r>
      <rPr>
        <sz val="10"/>
        <rFont val="Arial Narrow"/>
        <family val="2"/>
      </rPr>
      <t>N3308</t>
    </r>
  </si>
  <si>
    <r>
      <rPr>
        <sz val="10"/>
        <rFont val="Arial Narrow"/>
        <family val="2"/>
      </rPr>
      <t>Stage Door Attendant</t>
    </r>
  </si>
  <si>
    <r>
      <rPr>
        <sz val="10"/>
        <rFont val="Arial Narrow"/>
        <family val="2"/>
      </rPr>
      <t>N3301</t>
    </r>
  </si>
  <si>
    <r>
      <rPr>
        <sz val="10"/>
        <rFont val="Arial Narrow"/>
        <family val="2"/>
      </rPr>
      <t>Stage Technician I</t>
    </r>
  </si>
  <si>
    <r>
      <rPr>
        <sz val="10"/>
        <rFont val="Arial Narrow"/>
        <family val="2"/>
      </rPr>
      <t>N3302</t>
    </r>
  </si>
  <si>
    <r>
      <rPr>
        <sz val="10"/>
        <rFont val="Arial Narrow"/>
        <family val="2"/>
      </rPr>
      <t>Stage Technician II</t>
    </r>
  </si>
  <si>
    <r>
      <rPr>
        <sz val="10"/>
        <rFont val="Arial Narrow"/>
        <family val="2"/>
      </rPr>
      <t>N3303</t>
    </r>
  </si>
  <si>
    <r>
      <rPr>
        <sz val="10"/>
        <rFont val="Arial Narrow"/>
        <family val="2"/>
      </rPr>
      <t>Stage Technician III</t>
    </r>
  </si>
  <si>
    <r>
      <rPr>
        <sz val="10"/>
        <rFont val="Arial Narrow"/>
        <family val="2"/>
      </rPr>
      <t>N0200</t>
    </r>
  </si>
  <si>
    <r>
      <rPr>
        <sz val="10"/>
        <rFont val="Arial Narrow"/>
        <family val="2"/>
      </rPr>
      <t>Tutor</t>
    </r>
  </si>
  <si>
    <r>
      <rPr>
        <sz val="10"/>
        <rFont val="Arial Narrow"/>
        <family val="2"/>
      </rPr>
      <t>N4411</t>
    </r>
  </si>
  <si>
    <r>
      <rPr>
        <sz val="10"/>
        <rFont val="Arial Narrow"/>
        <family val="2"/>
      </rPr>
      <t xml:space="preserve">Undergrad Student Asst I - Entry Level </t>
    </r>
    <r>
      <rPr>
        <b/>
        <sz val="10"/>
        <rFont val="Arial Narrow"/>
        <family val="2"/>
      </rPr>
      <t>(Grant Related)</t>
    </r>
  </si>
  <si>
    <r>
      <rPr>
        <sz val="10"/>
        <rFont val="Arial Narrow"/>
        <family val="2"/>
      </rPr>
      <t>Student Asst</t>
    </r>
  </si>
  <si>
    <r>
      <rPr>
        <sz val="10"/>
        <rFont val="Arial Narrow"/>
        <family val="2"/>
      </rPr>
      <t>N4412</t>
    </r>
  </si>
  <si>
    <r>
      <rPr>
        <sz val="10"/>
        <rFont val="Arial Narrow"/>
        <family val="2"/>
      </rPr>
      <t xml:space="preserve">Undergrad Student Asst II - Specialist </t>
    </r>
    <r>
      <rPr>
        <b/>
        <sz val="10"/>
        <rFont val="Arial Narrow"/>
        <family val="2"/>
      </rPr>
      <t>(Grant Related)</t>
    </r>
  </si>
  <si>
    <r>
      <rPr>
        <sz val="10"/>
        <rFont val="Arial Narrow"/>
        <family val="2"/>
      </rPr>
      <t>N4413</t>
    </r>
  </si>
  <si>
    <r>
      <rPr>
        <sz val="10"/>
        <rFont val="Arial Narrow"/>
        <family val="2"/>
      </rPr>
      <t xml:space="preserve">Undergrad Student Asst III - Experienced </t>
    </r>
    <r>
      <rPr>
        <b/>
        <sz val="10"/>
        <rFont val="Arial Narrow"/>
        <family val="2"/>
      </rPr>
      <t>(Grant Related)</t>
    </r>
  </si>
  <si>
    <r>
      <rPr>
        <sz val="10"/>
        <rFont val="Arial Narrow"/>
        <family val="2"/>
      </rPr>
      <t>N4401</t>
    </r>
  </si>
  <si>
    <r>
      <rPr>
        <sz val="10"/>
        <rFont val="Arial Narrow"/>
        <family val="2"/>
      </rPr>
      <t xml:space="preserve">Undergrad Student Asst I - Entry Level </t>
    </r>
    <r>
      <rPr>
        <b/>
        <sz val="10"/>
        <rFont val="Arial Narrow"/>
        <family val="2"/>
      </rPr>
      <t>(Non-Grant Related)</t>
    </r>
  </si>
  <si>
    <r>
      <rPr>
        <sz val="10"/>
        <rFont val="Arial Narrow"/>
        <family val="2"/>
      </rPr>
      <t>N4402</t>
    </r>
  </si>
  <si>
    <r>
      <rPr>
        <sz val="10"/>
        <rFont val="Arial Narrow"/>
        <family val="2"/>
      </rPr>
      <t xml:space="preserve">Undergrad Student Asst II - Specialist </t>
    </r>
    <r>
      <rPr>
        <b/>
        <sz val="10"/>
        <rFont val="Arial Narrow"/>
        <family val="2"/>
      </rPr>
      <t>(Non-Grant Related)</t>
    </r>
  </si>
  <si>
    <r>
      <rPr>
        <sz val="10"/>
        <rFont val="Arial Narrow"/>
        <family val="2"/>
      </rPr>
      <t>N4403</t>
    </r>
  </si>
  <si>
    <r>
      <rPr>
        <sz val="10"/>
        <rFont val="Arial Narrow"/>
        <family val="2"/>
      </rPr>
      <t xml:space="preserve">Undergrad Student Asst III - Experienced </t>
    </r>
    <r>
      <rPr>
        <b/>
        <sz val="10"/>
        <rFont val="Arial Narrow"/>
        <family val="2"/>
      </rPr>
      <t>(Non-Grant Related)</t>
    </r>
  </si>
  <si>
    <r>
      <rPr>
        <sz val="10"/>
        <rFont val="Arial Narrow"/>
        <family val="2"/>
      </rPr>
      <t>N3304</t>
    </r>
  </si>
  <si>
    <r>
      <rPr>
        <sz val="10"/>
        <rFont val="Arial Narrow"/>
        <family val="2"/>
      </rPr>
      <t>Usher</t>
    </r>
  </si>
  <si>
    <r>
      <rPr>
        <sz val="10"/>
        <rFont val="Arial Narrow"/>
        <family val="2"/>
      </rPr>
      <t>N6600</t>
    </r>
  </si>
  <si>
    <r>
      <rPr>
        <sz val="10"/>
        <rFont val="Arial Narrow"/>
        <family val="2"/>
      </rPr>
      <t xml:space="preserve">Volunteers - </t>
    </r>
    <r>
      <rPr>
        <b/>
        <sz val="10"/>
        <rFont val="Arial Narrow"/>
        <family val="2"/>
      </rPr>
      <t>HR USE ONLY</t>
    </r>
  </si>
  <si>
    <t>Classification List - Alpha Order</t>
  </si>
  <si>
    <r>
      <rPr>
        <b/>
        <sz val="14"/>
        <rFont val="Arial"/>
        <family val="2"/>
      </rPr>
      <t>CSULB RESEARCH FOUNDATION</t>
    </r>
    <r>
      <rPr>
        <b/>
        <sz val="10"/>
        <rFont val="Arial"/>
        <family val="2"/>
      </rPr>
      <t xml:space="preserve">
Classification / Salary List January 1, 2024</t>
    </r>
  </si>
  <si>
    <r>
      <t>CSULB/</t>
    </r>
    <r>
      <rPr>
        <b/>
        <sz val="10"/>
        <rFont val="Arial"/>
        <family val="2"/>
      </rPr>
      <t>State</t>
    </r>
  </si>
  <si>
    <t>January 1, 2024</t>
  </si>
  <si>
    <t xml:space="preserve">   $16/hour  </t>
  </si>
  <si>
    <r>
      <t xml:space="preserve">Project costs not budgeted or under-budgeted and </t>
    </r>
    <r>
      <rPr>
        <b/>
        <u/>
        <sz val="10"/>
        <color indexed="12"/>
        <rFont val="Arial"/>
        <family val="2"/>
      </rPr>
      <t>NOT</t>
    </r>
    <r>
      <rPr>
        <b/>
        <sz val="10"/>
        <color indexed="12"/>
        <rFont val="Arial"/>
        <family val="2"/>
      </rPr>
      <t xml:space="preserve"> supported by the sponsor are considered voluntary cost sharing and will be borne by non-sponsored funds held by the PI, not ORED. This includes shipping, handling and Long Beach sales tax not budgeted on equipment.</t>
    </r>
  </si>
  <si>
    <t>* Contact PreAward or Dept., ASM for Salaries</t>
  </si>
  <si>
    <t>Sub-Total:</t>
  </si>
  <si>
    <r>
      <rPr>
        <i/>
        <sz val="10"/>
        <color rgb="FFC00000"/>
        <rFont val="Arial"/>
        <family val="2"/>
      </rPr>
      <t xml:space="preserve">              </t>
    </r>
    <r>
      <rPr>
        <sz val="10"/>
        <color rgb="FFC00000"/>
        <rFont val="Arial"/>
        <family val="2"/>
      </rPr>
      <t xml:space="preserve">                                                                                  Shipping and Handing Fees:</t>
    </r>
  </si>
  <si>
    <r>
      <rPr>
        <b/>
        <sz val="10"/>
        <color rgb="FFC00000"/>
        <rFont val="Arial"/>
        <family val="2"/>
      </rPr>
      <t>Applicable Fees Below &amp; Vendor Quote are Mandatory</t>
    </r>
    <r>
      <rPr>
        <sz val="10"/>
        <color rgb="FFC00000"/>
        <rFont val="Arial"/>
        <family val="2"/>
      </rPr>
      <t xml:space="preserve"> Information</t>
    </r>
    <r>
      <rPr>
        <i/>
        <sz val="8"/>
        <color rgb="FF0000FF"/>
        <rFont val="Arial"/>
        <family val="2"/>
      </rPr>
      <t xml:space="preserve"> (fees not listed here are the responsibility of the PI and college) </t>
    </r>
  </si>
  <si>
    <r>
      <rPr>
        <b/>
        <sz val="10"/>
        <color rgb="FFC00000"/>
        <rFont val="Arial"/>
        <family val="2"/>
      </rPr>
      <t>Applicable Fees Below &amp; Vendor Quote are Mandatory</t>
    </r>
    <r>
      <rPr>
        <sz val="10"/>
        <color rgb="FFC00000"/>
        <rFont val="Arial"/>
        <family val="2"/>
      </rPr>
      <t xml:space="preserve"> Information</t>
    </r>
    <r>
      <rPr>
        <sz val="8"/>
        <color rgb="FF0000FF"/>
        <rFont val="Arial"/>
        <family val="2"/>
      </rPr>
      <t xml:space="preserve"> (fees not listed here are the responsibility of the PI and college) </t>
    </r>
  </si>
  <si>
    <t>Revised April2024</t>
  </si>
  <si>
    <t>Revised: April2024</t>
  </si>
  <si>
    <r>
      <t xml:space="preserve"> First  $50,000 of Subaward </t>
    </r>
    <r>
      <rPr>
        <sz val="8"/>
        <color rgb="FF0000FF"/>
        <rFont val="Arial"/>
        <family val="2"/>
      </rPr>
      <t>(Subject to CSULB's Indirect/F&amp;A charges)</t>
    </r>
  </si>
  <si>
    <t>Revised: July 2024</t>
  </si>
  <si>
    <t>SUBAWARDEE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</si>
</sst>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4" formatCode="_(&quot;$&quot;* #,##0.00_);_(&quot;$&quot;* \(#,##0.00\);_(&quot;$&quot;* &quot;-&quot;??_);_(@_)"/>
    <numFmt numFmtId="164" formatCode="&quot;$&quot;#,##0"/>
    <numFmt numFmtId="165" formatCode="0.0%"/>
    <numFmt numFmtId="166" formatCode="_(&quot;$&quot;* #,##0_);_(&quot;$&quot;* \(#,##0\);_(&quot;$&quot;* &quot;-&quot;??_);_(@_)"/>
    <numFmt numFmtId="167" formatCode="0.0"/>
    <numFmt numFmtId="168" formatCode="0.000"/>
    <numFmt numFmtId="169" formatCode="0.0000"/>
    <numFmt numFmtId="170" formatCode="\$\ 0.00"/>
    <numFmt numFmtId="171" formatCode="\$\ #,##0.00"/>
    <numFmt numFmtId="172" formatCode=";;;"/>
  </numFmts>
  <fonts count="117" x14ac:knownFonts="1">
    <font>
      <sz val="10"/>
      <name val="Arial"/>
    </font>
    <font>
      <sz val="11"/>
      <color theme="1"/>
      <name val="Calibri"/>
      <family val="2"/>
      <scheme val="minor"/>
    </font>
    <font>
      <sz val="10"/>
      <name val="Arial"/>
      <family val="2"/>
    </font>
    <font>
      <b/>
      <sz val="10"/>
      <name val="Arial"/>
      <family val="2"/>
    </font>
    <font>
      <sz val="10"/>
      <name val="Arial"/>
      <family val="2"/>
    </font>
    <font>
      <b/>
      <u/>
      <sz val="10"/>
      <name val="Arial"/>
      <family val="2"/>
    </font>
    <font>
      <sz val="10"/>
      <color indexed="9"/>
      <name val="Arial"/>
      <family val="2"/>
    </font>
    <font>
      <b/>
      <sz val="14"/>
      <name val="Arial"/>
      <family val="2"/>
    </font>
    <font>
      <b/>
      <u/>
      <sz val="10"/>
      <color indexed="9"/>
      <name val="Arial"/>
      <family val="2"/>
    </font>
    <font>
      <b/>
      <sz val="10"/>
      <color indexed="9"/>
      <name val="Arial"/>
      <family val="2"/>
    </font>
    <font>
      <sz val="9"/>
      <name val="Arial"/>
      <family val="2"/>
    </font>
    <font>
      <sz val="10"/>
      <name val="Arial"/>
      <family val="2"/>
    </font>
    <font>
      <b/>
      <sz val="9"/>
      <name val="Arial"/>
      <family val="2"/>
    </font>
    <font>
      <b/>
      <sz val="18"/>
      <name val="Arial"/>
      <family val="2"/>
    </font>
    <font>
      <sz val="11"/>
      <name val="Arial"/>
      <family val="2"/>
    </font>
    <font>
      <sz val="10"/>
      <color indexed="12"/>
      <name val="Arial"/>
      <family val="2"/>
    </font>
    <font>
      <b/>
      <sz val="10"/>
      <color indexed="12"/>
      <name val="Arial"/>
      <family val="2"/>
    </font>
    <font>
      <i/>
      <sz val="8"/>
      <name val="Arial"/>
      <family val="2"/>
    </font>
    <font>
      <b/>
      <sz val="12"/>
      <name val="Arial"/>
      <family val="2"/>
    </font>
    <font>
      <b/>
      <sz val="11"/>
      <name val="Arial"/>
      <family val="2"/>
    </font>
    <font>
      <sz val="8"/>
      <name val="Arial"/>
      <family val="2"/>
    </font>
    <font>
      <b/>
      <sz val="10"/>
      <color indexed="10"/>
      <name val="Arial"/>
      <family val="2"/>
    </font>
    <font>
      <b/>
      <sz val="8"/>
      <name val="Arial"/>
      <family val="2"/>
    </font>
    <font>
      <b/>
      <sz val="10"/>
      <color indexed="60"/>
      <name val="Arial"/>
      <family val="2"/>
    </font>
    <font>
      <b/>
      <sz val="10"/>
      <color indexed="16"/>
      <name val="Arial"/>
      <family val="2"/>
    </font>
    <font>
      <b/>
      <u val="double"/>
      <sz val="10"/>
      <name val="Arial"/>
      <family val="2"/>
    </font>
    <font>
      <u val="double"/>
      <sz val="10"/>
      <name val="Arial"/>
      <family val="2"/>
    </font>
    <font>
      <b/>
      <sz val="9"/>
      <color indexed="12"/>
      <name val="Arial"/>
      <family val="2"/>
    </font>
    <font>
      <u val="double"/>
      <sz val="9"/>
      <name val="Arial"/>
      <family val="2"/>
    </font>
    <font>
      <i/>
      <sz val="9"/>
      <name val="Arial"/>
      <family val="2"/>
    </font>
    <font>
      <b/>
      <u/>
      <sz val="18"/>
      <name val="Arial"/>
      <family val="2"/>
    </font>
    <font>
      <b/>
      <sz val="8"/>
      <name val="Arial Black"/>
      <family val="2"/>
    </font>
    <font>
      <sz val="10"/>
      <color indexed="17"/>
      <name val="Arial"/>
      <family val="2"/>
    </font>
    <font>
      <sz val="8.5"/>
      <name val="Arial"/>
      <family val="2"/>
    </font>
    <font>
      <i/>
      <sz val="10"/>
      <name val="Arial"/>
      <family val="2"/>
    </font>
    <font>
      <b/>
      <u/>
      <sz val="10"/>
      <color indexed="12"/>
      <name val="Arial"/>
      <family val="2"/>
    </font>
    <font>
      <b/>
      <u/>
      <sz val="11"/>
      <name val="Arial"/>
      <family val="2"/>
    </font>
    <font>
      <u/>
      <sz val="10"/>
      <color theme="10"/>
      <name val="Arial"/>
      <family val="2"/>
    </font>
    <font>
      <b/>
      <sz val="11"/>
      <color theme="1"/>
      <name val="Calibri"/>
      <family val="2"/>
      <scheme val="minor"/>
    </font>
    <font>
      <b/>
      <sz val="10"/>
      <color theme="1"/>
      <name val="Arial"/>
      <family val="2"/>
    </font>
    <font>
      <sz val="10"/>
      <color rgb="FF0000FF"/>
      <name val="Arial"/>
      <family val="2"/>
    </font>
    <font>
      <sz val="10"/>
      <name val="Calibri"/>
      <family val="2"/>
      <scheme val="minor"/>
    </font>
    <font>
      <sz val="8"/>
      <name val="Calibri"/>
      <family val="2"/>
      <scheme val="minor"/>
    </font>
    <font>
      <b/>
      <sz val="8"/>
      <name val="Calibri"/>
      <family val="2"/>
      <scheme val="minor"/>
    </font>
    <font>
      <b/>
      <sz val="10"/>
      <color rgb="FF0000FF"/>
      <name val="Arial"/>
      <family val="2"/>
    </font>
    <font>
      <b/>
      <u/>
      <sz val="10"/>
      <color rgb="FF0000FF"/>
      <name val="Arial"/>
      <family val="2"/>
    </font>
    <font>
      <sz val="12"/>
      <color rgb="FFFF0000"/>
      <name val="Calibri"/>
      <family val="2"/>
      <scheme val="minor"/>
    </font>
    <font>
      <u val="double"/>
      <sz val="11"/>
      <color rgb="FFFF0000"/>
      <name val="Arial"/>
      <family val="2"/>
    </font>
    <font>
      <sz val="10"/>
      <color rgb="FFFF0000"/>
      <name val="Arial"/>
      <family val="2"/>
    </font>
    <font>
      <b/>
      <sz val="12"/>
      <color rgb="FFFF0000"/>
      <name val="Arial"/>
      <family val="2"/>
    </font>
    <font>
      <sz val="10"/>
      <color theme="1"/>
      <name val="Arial"/>
      <family val="2"/>
    </font>
    <font>
      <b/>
      <u/>
      <sz val="18"/>
      <color theme="1"/>
      <name val="Calibri"/>
      <family val="2"/>
      <scheme val="minor"/>
    </font>
    <font>
      <sz val="12"/>
      <color theme="1"/>
      <name val="Calibri"/>
      <family val="2"/>
      <scheme val="minor"/>
    </font>
    <font>
      <sz val="12"/>
      <color theme="0"/>
      <name val="Calibri"/>
      <family val="2"/>
      <scheme val="minor"/>
    </font>
    <font>
      <sz val="12"/>
      <name val="Calibri"/>
      <family val="2"/>
      <scheme val="minor"/>
    </font>
    <font>
      <sz val="11"/>
      <color rgb="FFFF5050"/>
      <name val="Arial Rounded MT Bold"/>
      <family val="2"/>
    </font>
    <font>
      <b/>
      <sz val="10"/>
      <color rgb="FFFF0000"/>
      <name val="Arial"/>
      <family val="2"/>
    </font>
    <font>
      <b/>
      <sz val="9"/>
      <color rgb="FF0000FF"/>
      <name val="Arial"/>
      <family val="2"/>
    </font>
    <font>
      <b/>
      <sz val="11"/>
      <color rgb="FF0000FF"/>
      <name val="Arial"/>
      <family val="2"/>
    </font>
    <font>
      <b/>
      <sz val="12"/>
      <color theme="1"/>
      <name val="Calibri"/>
      <family val="2"/>
      <scheme val="minor"/>
    </font>
    <font>
      <b/>
      <sz val="24"/>
      <color theme="1"/>
      <name val="Calibri"/>
      <family val="2"/>
      <scheme val="minor"/>
    </font>
    <font>
      <b/>
      <sz val="14"/>
      <name val="Calibri"/>
      <family val="2"/>
      <scheme val="minor"/>
    </font>
    <font>
      <sz val="14"/>
      <color theme="1"/>
      <name val="Calibri"/>
      <family val="2"/>
      <scheme val="minor"/>
    </font>
    <font>
      <b/>
      <sz val="14"/>
      <color theme="1"/>
      <name val="Calibri"/>
      <family val="2"/>
      <scheme val="minor"/>
    </font>
    <font>
      <b/>
      <sz val="11"/>
      <color theme="1"/>
      <name val="Arial"/>
      <family val="2"/>
    </font>
    <font>
      <b/>
      <sz val="8"/>
      <color rgb="FFFF0000"/>
      <name val="Calibri"/>
      <family val="2"/>
      <scheme val="minor"/>
    </font>
    <font>
      <u/>
      <sz val="10"/>
      <name val="Arial"/>
      <family val="2"/>
    </font>
    <font>
      <sz val="8"/>
      <name val="Calibri Light"/>
      <family val="2"/>
    </font>
    <font>
      <i/>
      <sz val="10"/>
      <color rgb="FF0000FF"/>
      <name val="Arial"/>
      <family val="2"/>
    </font>
    <font>
      <u/>
      <sz val="10"/>
      <color rgb="FF0000FF"/>
      <name val="Arial"/>
      <family val="2"/>
    </font>
    <font>
      <b/>
      <u/>
      <sz val="9"/>
      <name val="Arial"/>
      <family val="2"/>
    </font>
    <font>
      <u/>
      <sz val="11"/>
      <color rgb="FF0000FF"/>
      <name val="Arial"/>
      <family val="2"/>
    </font>
    <font>
      <b/>
      <sz val="9"/>
      <color rgb="FFFF0000"/>
      <name val="Arial"/>
      <family val="2"/>
    </font>
    <font>
      <b/>
      <sz val="16"/>
      <name val="Arial"/>
      <family val="2"/>
    </font>
    <font>
      <b/>
      <sz val="8"/>
      <color rgb="FFFF0000"/>
      <name val="Arial"/>
      <family val="2"/>
    </font>
    <font>
      <sz val="9"/>
      <color rgb="FF0000FF"/>
      <name val="Arial"/>
      <family val="2"/>
    </font>
    <font>
      <u/>
      <sz val="9"/>
      <color rgb="FF0000FF"/>
      <name val="Arial"/>
      <family val="2"/>
    </font>
    <font>
      <b/>
      <u val="double"/>
      <sz val="9"/>
      <name val="Arial"/>
      <family val="2"/>
    </font>
    <font>
      <b/>
      <sz val="14"/>
      <color rgb="FF0000FF"/>
      <name val="Arial"/>
      <family val="2"/>
    </font>
    <font>
      <b/>
      <u val="double"/>
      <sz val="18"/>
      <name val="Arial"/>
      <family val="2"/>
    </font>
    <font>
      <b/>
      <sz val="11"/>
      <color rgb="FFFF5050"/>
      <name val="Arial Rounded MT Bold"/>
      <family val="2"/>
    </font>
    <font>
      <sz val="11"/>
      <color rgb="FF0000FF"/>
      <name val="Arial Black"/>
      <family val="2"/>
    </font>
    <font>
      <sz val="8"/>
      <color rgb="FFFF0000"/>
      <name val="Arial"/>
      <family val="2"/>
    </font>
    <font>
      <sz val="10"/>
      <color theme="1" tint="0.249977111117893"/>
      <name val="Arial"/>
      <family val="2"/>
    </font>
    <font>
      <b/>
      <sz val="10"/>
      <color theme="1" tint="0.249977111117893"/>
      <name val="Arial"/>
      <family val="2"/>
    </font>
    <font>
      <sz val="8"/>
      <color rgb="FF0000FF"/>
      <name val="Arial"/>
      <family val="2"/>
    </font>
    <font>
      <sz val="12"/>
      <color theme="1"/>
      <name val="Franklin Gothic Heavy"/>
      <family val="2"/>
    </font>
    <font>
      <i/>
      <sz val="11"/>
      <color indexed="8"/>
      <name val="Calibri"/>
      <family val="2"/>
    </font>
    <font>
      <b/>
      <i/>
      <sz val="11"/>
      <color indexed="8"/>
      <name val="Calibri"/>
      <family val="2"/>
    </font>
    <font>
      <b/>
      <sz val="11"/>
      <color indexed="8"/>
      <name val="Calibri"/>
      <family val="2"/>
    </font>
    <font>
      <sz val="8"/>
      <color indexed="8"/>
      <name val="Calibri"/>
      <family val="2"/>
    </font>
    <font>
      <b/>
      <sz val="8"/>
      <color indexed="8"/>
      <name val="Calibri"/>
      <family val="2"/>
    </font>
    <font>
      <b/>
      <sz val="10"/>
      <color theme="1"/>
      <name val="Calibri"/>
      <family val="2"/>
      <scheme val="minor"/>
    </font>
    <font>
      <i/>
      <sz val="10"/>
      <color indexed="8"/>
      <name val="Calibri"/>
      <family val="2"/>
    </font>
    <font>
      <b/>
      <sz val="10"/>
      <color indexed="8"/>
      <name val="Calibri"/>
      <family val="2"/>
    </font>
    <font>
      <sz val="8"/>
      <color theme="1"/>
      <name val="Calibri"/>
      <family val="2"/>
      <scheme val="minor"/>
    </font>
    <font>
      <b/>
      <sz val="8"/>
      <color theme="1"/>
      <name val="Calibri"/>
      <family val="2"/>
      <scheme val="minor"/>
    </font>
    <font>
      <sz val="8"/>
      <color theme="1"/>
      <name val="Calibri Light"/>
      <family val="2"/>
    </font>
    <font>
      <i/>
      <sz val="8"/>
      <color rgb="FF0000FF"/>
      <name val="Arial"/>
      <family val="2"/>
    </font>
    <font>
      <b/>
      <i/>
      <sz val="8"/>
      <name val="Arial"/>
      <family val="2"/>
    </font>
    <font>
      <sz val="9"/>
      <color indexed="20"/>
      <name val="Arial"/>
      <family val="2"/>
    </font>
    <font>
      <u/>
      <sz val="9"/>
      <color indexed="20"/>
      <name val="Arial"/>
      <family val="2"/>
    </font>
    <font>
      <b/>
      <sz val="9"/>
      <color indexed="10"/>
      <name val="Arial"/>
      <family val="2"/>
    </font>
    <font>
      <sz val="9"/>
      <name val="Times New Roman"/>
      <family val="1"/>
    </font>
    <font>
      <b/>
      <u/>
      <sz val="9"/>
      <color indexed="10"/>
      <name val="Arial"/>
      <family val="2"/>
    </font>
    <font>
      <sz val="12"/>
      <color rgb="FFFF0000"/>
      <name val="Arial"/>
      <family val="2"/>
    </font>
    <font>
      <b/>
      <i/>
      <sz val="10"/>
      <name val="Arial"/>
      <family val="2"/>
    </font>
    <font>
      <b/>
      <sz val="8"/>
      <color rgb="FF0000FF"/>
      <name val="Calibri"/>
      <family val="2"/>
      <scheme val="minor"/>
    </font>
    <font>
      <b/>
      <sz val="18"/>
      <color theme="1"/>
      <name val="Calibri"/>
      <family val="2"/>
      <scheme val="minor"/>
    </font>
    <font>
      <b/>
      <sz val="10"/>
      <name val="Arial Narrow"/>
      <family val="2"/>
    </font>
    <font>
      <sz val="10"/>
      <name val="Arial Narrow"/>
      <family val="2"/>
    </font>
    <font>
      <sz val="10"/>
      <color rgb="FF000000"/>
      <name val="Arial Narrow"/>
      <family val="2"/>
    </font>
    <font>
      <b/>
      <sz val="10"/>
      <color rgb="FFC00000"/>
      <name val="Arial"/>
      <family val="2"/>
    </font>
    <font>
      <sz val="10"/>
      <color rgb="FFC00000"/>
      <name val="Arial"/>
      <family val="2"/>
    </font>
    <font>
      <i/>
      <sz val="10"/>
      <color rgb="FFC00000"/>
      <name val="Arial"/>
      <family val="2"/>
    </font>
    <font>
      <sz val="8"/>
      <color theme="5" tint="0.59999389629810485"/>
      <name val="Arial"/>
      <family val="2"/>
    </font>
    <font>
      <sz val="8"/>
      <color theme="4" tint="0.59999389629810485"/>
      <name val="Arial"/>
      <family val="2"/>
    </font>
  </fonts>
  <fills count="50">
    <fill>
      <patternFill patternType="none"/>
    </fill>
    <fill>
      <patternFill patternType="gray125"/>
    </fill>
    <fill>
      <patternFill patternType="solid">
        <fgColor indexed="34"/>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0"/>
        <bgColor indexed="64"/>
      </patternFill>
    </fill>
    <fill>
      <patternFill patternType="solid">
        <fgColor rgb="FFFFFF99"/>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FF0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9900"/>
        <bgColor indexed="64"/>
      </patternFill>
    </fill>
    <fill>
      <patternFill patternType="solid">
        <fgColor theme="2"/>
        <bgColor indexed="64"/>
      </patternFill>
    </fill>
    <fill>
      <patternFill patternType="solid">
        <fgColor rgb="FF99FF66"/>
        <bgColor indexed="64"/>
      </patternFill>
    </fill>
    <fill>
      <patternFill patternType="solid">
        <fgColor rgb="FFFFC000"/>
        <bgColor indexed="64"/>
      </patternFill>
    </fill>
    <fill>
      <patternFill patternType="solid">
        <fgColor rgb="FF92D050"/>
        <bgColor indexed="64"/>
      </patternFill>
    </fill>
    <fill>
      <patternFill patternType="solid">
        <fgColor rgb="FF99CC00"/>
        <bgColor indexed="64"/>
      </patternFill>
    </fill>
    <fill>
      <patternFill patternType="solid">
        <fgColor rgb="FFFFCC66"/>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B2B2B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FF66"/>
        <bgColor indexed="64"/>
      </patternFill>
    </fill>
    <fill>
      <patternFill patternType="solid">
        <fgColor theme="1"/>
        <bgColor indexed="64"/>
      </patternFill>
    </fill>
    <fill>
      <patternFill patternType="solid">
        <fgColor rgb="FFFFCCCC"/>
        <bgColor indexed="64"/>
      </patternFill>
    </fill>
    <fill>
      <patternFill patternType="solid">
        <fgColor theme="2" tint="-0.249977111117893"/>
        <bgColor indexed="64"/>
      </patternFill>
    </fill>
    <fill>
      <patternFill patternType="solid">
        <fgColor theme="6"/>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rgb="FFFF99FF"/>
        <bgColor indexed="64"/>
      </patternFill>
    </fill>
    <fill>
      <patternFill patternType="solid">
        <fgColor indexed="50"/>
        <bgColor indexed="64"/>
      </patternFill>
    </fill>
    <fill>
      <patternFill patternType="solid">
        <fgColor indexed="9"/>
        <bgColor indexed="64"/>
      </patternFill>
    </fill>
  </fills>
  <borders count="162">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style="thin">
        <color theme="0" tint="-0.499984740745262"/>
      </left>
      <right/>
      <top style="thin">
        <color theme="0" tint="-0.499984740745262"/>
      </top>
      <bottom style="thin">
        <color theme="0" tint="-0.499984740745262"/>
      </bottom>
      <diagonal/>
    </border>
    <border>
      <left style="thin">
        <color rgb="FF0000FF"/>
      </left>
      <right/>
      <top style="medium">
        <color indexed="64"/>
      </top>
      <bottom style="medium">
        <color indexed="64"/>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indexed="64"/>
      </left>
      <right style="hair">
        <color theme="0" tint="-0.499984740745262"/>
      </right>
      <top style="hair">
        <color theme="0" tint="-0.499984740745262"/>
      </top>
      <bottom style="hair">
        <color theme="0" tint="-0.499984740745262"/>
      </bottom>
      <diagonal/>
    </border>
    <border>
      <left style="medium">
        <color indexed="64"/>
      </left>
      <right style="hair">
        <color theme="0" tint="-0.499984740745262"/>
      </right>
      <top/>
      <bottom/>
      <diagonal/>
    </border>
    <border>
      <left style="thin">
        <color rgb="FF000000"/>
      </left>
      <right style="thin">
        <color rgb="FF000000"/>
      </right>
      <top style="thin">
        <color rgb="FF000000"/>
      </top>
      <bottom style="thin">
        <color rgb="FF000000"/>
      </bottom>
      <diagonal/>
    </border>
    <border>
      <left style="medium">
        <color rgb="FF99CC00"/>
      </left>
      <right/>
      <top/>
      <bottom style="medium">
        <color rgb="FF92D050"/>
      </bottom>
      <diagonal/>
    </border>
    <border>
      <left/>
      <right/>
      <top/>
      <bottom style="medium">
        <color rgb="FF92D050"/>
      </bottom>
      <diagonal/>
    </border>
    <border>
      <left/>
      <right style="medium">
        <color rgb="FF99CC00"/>
      </right>
      <top/>
      <bottom style="medium">
        <color rgb="FF92D050"/>
      </bottom>
      <diagonal/>
    </border>
    <border>
      <left style="medium">
        <color rgb="FF99CC00"/>
      </left>
      <right/>
      <top/>
      <bottom/>
      <diagonal/>
    </border>
    <border>
      <left/>
      <right style="medium">
        <color rgb="FF99CC00"/>
      </right>
      <top/>
      <bottom/>
      <diagonal/>
    </border>
    <border>
      <left style="medium">
        <color rgb="FF99CC00"/>
      </left>
      <right/>
      <top/>
      <bottom style="double">
        <color rgb="FF92D050"/>
      </bottom>
      <diagonal/>
    </border>
    <border>
      <left/>
      <right/>
      <top/>
      <bottom style="double">
        <color rgb="FF92D050"/>
      </bottom>
      <diagonal/>
    </border>
    <border>
      <left/>
      <right style="medium">
        <color rgb="FF99CC00"/>
      </right>
      <top/>
      <bottom style="double">
        <color rgb="FF92D050"/>
      </bottom>
      <diagonal/>
    </border>
    <border>
      <left style="medium">
        <color rgb="FF99CC00"/>
      </left>
      <right/>
      <top/>
      <bottom style="medium">
        <color rgb="FF99CC00"/>
      </bottom>
      <diagonal/>
    </border>
    <border>
      <left/>
      <right/>
      <top/>
      <bottom style="medium">
        <color rgb="FF99CC00"/>
      </bottom>
      <diagonal/>
    </border>
    <border>
      <left/>
      <right style="medium">
        <color rgb="FF99CC00"/>
      </right>
      <top/>
      <bottom style="medium">
        <color rgb="FF99CC00"/>
      </bottom>
      <diagonal/>
    </border>
    <border>
      <left style="hair">
        <color rgb="FFFF0000"/>
      </left>
      <right/>
      <top style="hair">
        <color rgb="FFFF0000"/>
      </top>
      <bottom style="hair">
        <color rgb="FFFF0000"/>
      </bottom>
      <diagonal/>
    </border>
    <border>
      <left/>
      <right/>
      <top style="hair">
        <color rgb="FFFF0000"/>
      </top>
      <bottom style="hair">
        <color rgb="FFFF0000"/>
      </bottom>
      <diagonal/>
    </border>
    <border>
      <left/>
      <right style="hair">
        <color rgb="FFFF0000"/>
      </right>
      <top style="hair">
        <color rgb="FFFF0000"/>
      </top>
      <bottom style="hair">
        <color rgb="FFFF0000"/>
      </bottom>
      <diagonal/>
    </border>
    <border>
      <left style="medium">
        <color rgb="FF99CC00"/>
      </left>
      <right/>
      <top style="double">
        <color rgb="FF92D050"/>
      </top>
      <bottom/>
      <diagonal/>
    </border>
    <border>
      <left/>
      <right/>
      <top style="double">
        <color rgb="FF92D050"/>
      </top>
      <bottom/>
      <diagonal/>
    </border>
    <border>
      <left/>
      <right style="medium">
        <color rgb="FF99CC00"/>
      </right>
      <top style="double">
        <color rgb="FF92D050"/>
      </top>
      <bottom/>
      <diagonal/>
    </border>
    <border>
      <left style="medium">
        <color rgb="FF99CC00"/>
      </left>
      <right/>
      <top style="medium">
        <color rgb="FF99CC00"/>
      </top>
      <bottom style="double">
        <color rgb="FF99CC00"/>
      </bottom>
      <diagonal/>
    </border>
    <border>
      <left/>
      <right/>
      <top style="medium">
        <color rgb="FF99CC00"/>
      </top>
      <bottom style="double">
        <color rgb="FF99CC00"/>
      </bottom>
      <diagonal/>
    </border>
    <border>
      <left/>
      <right style="medium">
        <color rgb="FF99CC00"/>
      </right>
      <top style="medium">
        <color rgb="FF99CC00"/>
      </top>
      <bottom style="double">
        <color rgb="FF99CC00"/>
      </bottom>
      <diagonal/>
    </border>
    <border>
      <left style="medium">
        <color rgb="FF99CC00"/>
      </left>
      <right/>
      <top style="medium">
        <color rgb="FF99CC00"/>
      </top>
      <bottom style="double">
        <color rgb="FF92D050"/>
      </bottom>
      <diagonal/>
    </border>
    <border>
      <left/>
      <right/>
      <top style="medium">
        <color rgb="FF99CC00"/>
      </top>
      <bottom style="double">
        <color rgb="FF92D050"/>
      </bottom>
      <diagonal/>
    </border>
    <border>
      <left/>
      <right style="medium">
        <color rgb="FF99CC00"/>
      </right>
      <top style="medium">
        <color rgb="FF99CC00"/>
      </top>
      <bottom style="double">
        <color rgb="FF92D050"/>
      </bottom>
      <diagonal/>
    </border>
    <border>
      <left style="medium">
        <color indexed="64"/>
      </left>
      <right style="hair">
        <color theme="0" tint="-0.499984740745262"/>
      </right>
      <top style="medium">
        <color indexed="64"/>
      </top>
      <bottom/>
      <diagonal/>
    </border>
    <border>
      <left style="medium">
        <color indexed="64"/>
      </left>
      <right style="hair">
        <color theme="0" tint="-0.499984740745262"/>
      </right>
      <top/>
      <bottom style="hair">
        <color theme="0" tint="-0.499984740745262"/>
      </bottom>
      <diagonal/>
    </border>
    <border>
      <left/>
      <right/>
      <top/>
      <bottom style="hair">
        <color theme="0" tint="-0.499984740745262"/>
      </bottom>
      <diagonal/>
    </border>
    <border>
      <left/>
      <right style="medium">
        <color indexed="64"/>
      </right>
      <top/>
      <bottom style="hair">
        <color theme="0" tint="-0.499984740745262"/>
      </bottom>
      <diagonal/>
    </border>
    <border>
      <left/>
      <right/>
      <top style="hair">
        <color theme="0" tint="-0.499984740745262"/>
      </top>
      <bottom style="hair">
        <color theme="0" tint="-0.499984740745262"/>
      </bottom>
      <diagonal/>
    </border>
    <border>
      <left/>
      <right style="medium">
        <color indexed="64"/>
      </right>
      <top style="hair">
        <color theme="0" tint="-0.499984740745262"/>
      </top>
      <bottom style="hair">
        <color theme="0" tint="-0.499984740745262"/>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theme="0" tint="-0.499984740745262"/>
      </top>
      <bottom style="thin">
        <color theme="0" tint="-0.499984740745262"/>
      </bottom>
      <diagonal/>
    </border>
    <border>
      <left style="medium">
        <color indexed="64"/>
      </left>
      <right style="medium">
        <color indexed="64"/>
      </right>
      <top style="thin">
        <color indexed="64"/>
      </top>
      <bottom style="thin">
        <color indexed="64"/>
      </bottom>
      <diagonal/>
    </border>
    <border>
      <left style="hair">
        <color theme="0" tint="-0.499984740745262"/>
      </left>
      <right/>
      <top/>
      <bottom style="hair">
        <color theme="0" tint="-0.499984740745262"/>
      </bottom>
      <diagonal/>
    </border>
    <border>
      <left/>
      <right style="thin">
        <color rgb="FFF8F8F8"/>
      </right>
      <top/>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right/>
      <top/>
      <bottom style="hair">
        <color theme="0" tint="-4.9989318521683403E-2"/>
      </bottom>
      <diagonal/>
    </border>
    <border>
      <left/>
      <right style="hair">
        <color theme="0" tint="-4.9989318521683403E-2"/>
      </right>
      <top/>
      <bottom style="hair">
        <color theme="0" tint="-4.9989318521683403E-2"/>
      </bottom>
      <diagonal/>
    </border>
    <border>
      <left/>
      <right style="thin">
        <color rgb="FFF8F8F8"/>
      </right>
      <top/>
      <bottom style="hair">
        <color theme="0" tint="-4.9989318521683403E-2"/>
      </bottom>
      <diagonal/>
    </border>
    <border>
      <left style="thin">
        <color rgb="FFF8F8F8"/>
      </left>
      <right/>
      <top/>
      <bottom style="hair">
        <color theme="0" tint="-4.9989318521683403E-2"/>
      </bottom>
      <diagonal/>
    </border>
    <border>
      <left/>
      <right style="thin">
        <color theme="0"/>
      </right>
      <top/>
      <bottom style="hair">
        <color theme="0" tint="-4.9989318521683403E-2"/>
      </bottom>
      <diagonal/>
    </border>
    <border>
      <left/>
      <right style="hair">
        <color theme="0" tint="-4.9989318521683403E-2"/>
      </right>
      <top/>
      <bottom style="thin">
        <color rgb="FFF8F8F8"/>
      </bottom>
      <diagonal/>
    </border>
    <border>
      <left style="thin">
        <color rgb="FFF8F8F8"/>
      </left>
      <right/>
      <top/>
      <bottom/>
      <diagonal/>
    </border>
    <border>
      <left style="thin">
        <color rgb="FFF8F8F8"/>
      </left>
      <right style="thin">
        <color rgb="FFF8F8F8"/>
      </right>
      <top/>
      <bottom/>
      <diagonal/>
    </border>
    <border>
      <left style="thin">
        <color rgb="FFF8F8F8"/>
      </left>
      <right/>
      <top/>
      <bottom style="thin">
        <color rgb="FFF8F8F8"/>
      </bottom>
      <diagonal/>
    </border>
    <border>
      <left/>
      <right/>
      <top style="hair">
        <color theme="0" tint="-4.9989318521683403E-2"/>
      </top>
      <bottom style="medium">
        <color indexed="64"/>
      </bottom>
      <diagonal/>
    </border>
    <border>
      <left/>
      <right style="thin">
        <color rgb="FFF8F8F8"/>
      </right>
      <top style="hair">
        <color theme="0" tint="-4.9989318521683403E-2"/>
      </top>
      <bottom style="medium">
        <color indexed="64"/>
      </bottom>
      <diagonal/>
    </border>
    <border>
      <left/>
      <right style="hair">
        <color theme="0" tint="-4.9989318521683403E-2"/>
      </right>
      <top/>
      <bottom/>
      <diagonal/>
    </border>
    <border>
      <left style="hair">
        <color theme="0"/>
      </left>
      <right/>
      <top style="hair">
        <color theme="0"/>
      </top>
      <bottom style="hair">
        <color theme="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thin">
        <color rgb="FFF8F8F8"/>
      </top>
      <bottom style="thin">
        <color rgb="FFF8F8F8"/>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hair">
        <color theme="0" tint="-4.9989318521683403E-2"/>
      </right>
      <top style="thin">
        <color rgb="FFF8F8F8"/>
      </top>
      <bottom/>
      <diagonal/>
    </border>
    <border>
      <left style="medium">
        <color indexed="64"/>
      </left>
      <right style="thin">
        <color indexed="64"/>
      </right>
      <top style="thin">
        <color theme="0" tint="-0.34998626667073579"/>
      </top>
      <bottom/>
      <diagonal/>
    </border>
    <border>
      <left style="thin">
        <color indexed="64"/>
      </left>
      <right style="thin">
        <color indexed="64"/>
      </right>
      <top style="thin">
        <color theme="0"/>
      </top>
      <bottom/>
      <diagonal/>
    </border>
    <border>
      <left style="thin">
        <color indexed="64"/>
      </left>
      <right style="thin">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thin">
        <color theme="1" tint="0.499984740745262"/>
      </right>
      <top style="thin">
        <color indexed="64"/>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indexed="64"/>
      </top>
      <bottom/>
      <diagonal/>
    </border>
    <border>
      <left style="thin">
        <color indexed="64"/>
      </left>
      <right style="thin">
        <color indexed="64"/>
      </right>
      <top/>
      <bottom/>
      <diagonal/>
    </border>
    <border>
      <left style="thin">
        <color indexed="64"/>
      </left>
      <right style="medium">
        <color indexed="64"/>
      </right>
      <top style="thin">
        <color theme="0" tint="-0.34998626667073579"/>
      </top>
      <bottom/>
      <diagonal/>
    </border>
    <border>
      <left style="medium">
        <color indexed="64"/>
      </left>
      <right style="thin">
        <color theme="1" tint="0.499984740745262"/>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theme="1" tint="0.34998626667073579"/>
      </bottom>
      <diagonal/>
    </border>
    <border>
      <left style="thin">
        <color indexed="64"/>
      </left>
      <right style="thin">
        <color indexed="64"/>
      </right>
      <top style="thin">
        <color indexed="64"/>
      </top>
      <bottom style="thin">
        <color theme="1" tint="0.34998626667073579"/>
      </bottom>
      <diagonal/>
    </border>
    <border>
      <left/>
      <right style="medium">
        <color indexed="64"/>
      </right>
      <top style="thin">
        <color indexed="64"/>
      </top>
      <bottom style="thin">
        <color theme="1" tint="0.34998626667073579"/>
      </bottom>
      <diagonal/>
    </border>
    <border>
      <left style="thin">
        <color theme="1" tint="0.499984740745262"/>
      </left>
      <right/>
      <top/>
      <bottom/>
      <diagonal/>
    </border>
    <border>
      <left style="thin">
        <color theme="1" tint="0.499984740745262"/>
      </left>
      <right style="medium">
        <color indexed="64"/>
      </right>
      <top/>
      <bottom/>
      <diagonal/>
    </border>
    <border>
      <left/>
      <right style="hair">
        <color theme="0" tint="-4.9989318521683403E-2"/>
      </right>
      <top style="thin">
        <color rgb="FFF8F8F8"/>
      </top>
      <bottom style="thin">
        <color rgb="FFF8F8F8"/>
      </bottom>
      <diagonal/>
    </border>
    <border>
      <left style="medium">
        <color indexed="64"/>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indexed="64"/>
      </right>
      <top style="thin">
        <color theme="0"/>
      </top>
      <bottom style="thin">
        <color theme="0"/>
      </bottom>
      <diagonal/>
    </border>
    <border>
      <left/>
      <right style="medium">
        <color indexed="64"/>
      </right>
      <top/>
      <bottom style="thin">
        <color theme="1" tint="0.34998626667073579"/>
      </bottom>
      <diagonal/>
    </border>
    <border>
      <left style="thin">
        <color indexed="64"/>
      </left>
      <right style="thin">
        <color indexed="64"/>
      </right>
      <top/>
      <bottom style="thin">
        <color theme="0"/>
      </bottom>
      <diagonal/>
    </border>
    <border>
      <left/>
      <right style="medium">
        <color indexed="64"/>
      </right>
      <top style="thin">
        <color theme="1" tint="0.34998626667073579"/>
      </top>
      <bottom style="thin">
        <color theme="1" tint="0.34998626667073579"/>
      </bottom>
      <diagonal/>
    </border>
    <border>
      <left style="medium">
        <color indexed="64"/>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right style="thin">
        <color theme="1" tint="0.499984740745262"/>
      </right>
      <top/>
      <bottom/>
      <diagonal/>
    </border>
    <border>
      <left style="medium">
        <color indexed="64"/>
      </left>
      <right style="thin">
        <color theme="1" tint="0.499984740745262"/>
      </right>
      <top/>
      <bottom style="thin">
        <color theme="0" tint="-0.249977111117893"/>
      </bottom>
      <diagonal/>
    </border>
    <border>
      <left style="thin">
        <color theme="1" tint="0.499984740745262"/>
      </left>
      <right style="thin">
        <color theme="1" tint="0.499984740745262"/>
      </right>
      <top/>
      <bottom style="thin">
        <color theme="0" tint="-0.249977111117893"/>
      </bottom>
      <diagonal/>
    </border>
    <border>
      <left/>
      <right/>
      <top/>
      <bottom style="thin">
        <color theme="0" tint="-0.249977111117893"/>
      </bottom>
      <diagonal/>
    </border>
    <border>
      <left/>
      <right style="thin">
        <color theme="1" tint="0.499984740745262"/>
      </right>
      <top/>
      <bottom style="thin">
        <color theme="0" tint="-0.249977111117893"/>
      </bottom>
      <diagonal/>
    </border>
    <border>
      <left/>
      <right style="medium">
        <color indexed="64"/>
      </right>
      <top/>
      <bottom style="thin">
        <color theme="0" tint="-0.249977111117893"/>
      </bottom>
      <diagonal/>
    </border>
    <border>
      <left style="thin">
        <color indexed="64"/>
      </left>
      <right style="thin">
        <color indexed="64"/>
      </right>
      <top/>
      <bottom style="thin">
        <color rgb="FFF8F8F8"/>
      </bottom>
      <diagonal/>
    </border>
    <border>
      <left/>
      <right style="medium">
        <color indexed="64"/>
      </right>
      <top style="thin">
        <color theme="1" tint="0.34998626667073579"/>
      </top>
      <bottom style="thin">
        <color rgb="FFF8F8F8"/>
      </bottom>
      <diagonal/>
    </border>
    <border>
      <left style="medium">
        <color indexed="64"/>
      </left>
      <right style="thin">
        <color theme="1" tint="0.499984740745262"/>
      </right>
      <top/>
      <bottom style="thin">
        <color rgb="FFF8F8F8"/>
      </bottom>
      <diagonal/>
    </border>
    <border>
      <left style="thin">
        <color theme="1" tint="0.499984740745262"/>
      </left>
      <right style="thin">
        <color theme="1" tint="0.499984740745262"/>
      </right>
      <top/>
      <bottom style="thin">
        <color rgb="FFF8F8F8"/>
      </bottom>
      <diagonal/>
    </border>
    <border>
      <left style="thin">
        <color theme="1" tint="0.499984740745262"/>
      </left>
      <right style="thin">
        <color theme="1" tint="0.499984740745262"/>
      </right>
      <top style="thin">
        <color theme="0" tint="-0.249977111117893"/>
      </top>
      <bottom/>
      <diagonal/>
    </border>
    <border>
      <left/>
      <right style="thin">
        <color theme="1" tint="0.499984740745262"/>
      </right>
      <top style="thin">
        <color theme="0" tint="-0.249977111117893"/>
      </top>
      <bottom/>
      <diagonal/>
    </border>
    <border>
      <left/>
      <right style="thin">
        <color theme="1" tint="0.499984740745262"/>
      </right>
      <top/>
      <bottom style="thin">
        <color rgb="FFF8F8F8"/>
      </bottom>
      <diagonal/>
    </border>
    <border>
      <left/>
      <right style="medium">
        <color indexed="64"/>
      </right>
      <top/>
      <bottom style="thin">
        <color rgb="FFF8F8F8"/>
      </bottom>
      <diagonal/>
    </border>
    <border>
      <left/>
      <right/>
      <top style="hair">
        <color theme="0"/>
      </top>
      <bottom style="hair">
        <color theme="0"/>
      </bottom>
      <diagonal/>
    </border>
    <border>
      <left style="medium">
        <color indexed="64"/>
      </left>
      <right style="thin">
        <color indexed="64"/>
      </right>
      <top style="thin">
        <color rgb="FFF8F8F8"/>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rgb="FFF8F8F8"/>
      </top>
      <bottom style="medium">
        <color indexed="64"/>
      </bottom>
      <diagonal/>
    </border>
    <border>
      <left/>
      <right style="medium">
        <color indexed="64"/>
      </right>
      <top style="thin">
        <color rgb="FFF8F8F8"/>
      </top>
      <bottom style="medium">
        <color indexed="64"/>
      </bottom>
      <diagonal/>
    </border>
    <border>
      <left style="medium">
        <color indexed="64"/>
      </left>
      <right style="thin">
        <color theme="1" tint="0.499984740745262"/>
      </right>
      <top/>
      <bottom style="medium">
        <color indexed="64"/>
      </bottom>
      <diagonal/>
    </border>
    <border>
      <left style="thin">
        <color theme="1" tint="0.499984740745262"/>
      </left>
      <right style="thin">
        <color theme="1" tint="0.499984740745262"/>
      </right>
      <top style="thin">
        <color rgb="FFF8F8F8"/>
      </top>
      <bottom style="medium">
        <color indexed="64"/>
      </bottom>
      <diagonal/>
    </border>
    <border>
      <left style="thin">
        <color theme="1" tint="0.499984740745262"/>
      </left>
      <right style="thin">
        <color theme="1" tint="0.499984740745262"/>
      </right>
      <top/>
      <bottom style="medium">
        <color indexed="64"/>
      </bottom>
      <diagonal/>
    </border>
    <border>
      <left/>
      <right style="thin">
        <color theme="1" tint="0.499984740745262"/>
      </right>
      <top style="thin">
        <color rgb="FFF8F8F8"/>
      </top>
      <bottom style="medium">
        <color indexed="64"/>
      </bottom>
      <diagonal/>
    </border>
    <border>
      <left/>
      <right style="hair">
        <color theme="0"/>
      </right>
      <top style="hair">
        <color theme="0"/>
      </top>
      <bottom style="hair">
        <color theme="0"/>
      </bottom>
      <diagonal/>
    </border>
    <border>
      <left/>
      <right style="thin">
        <color theme="1" tint="0.34998626667073579"/>
      </right>
      <top style="thin">
        <color rgb="FFF8F8F8"/>
      </top>
      <bottom/>
      <diagonal/>
    </border>
    <border>
      <left/>
      <right style="medium">
        <color theme="0" tint="-0.34998626667073579"/>
      </right>
      <top/>
      <bottom/>
      <diagonal/>
    </border>
    <border>
      <left/>
      <right style="thin">
        <color theme="1" tint="0.34998626667073579"/>
      </right>
      <top/>
      <bottom/>
      <diagonal/>
    </border>
    <border>
      <left style="thin">
        <color theme="1" tint="0.34998626667073579"/>
      </left>
      <right style="thin">
        <color rgb="FFF8F8F8"/>
      </right>
      <top/>
      <bottom/>
      <diagonal/>
    </border>
    <border>
      <left/>
      <right/>
      <top/>
      <bottom style="thin">
        <color rgb="FF000000"/>
      </bottom>
      <diagonal/>
    </border>
  </borders>
  <cellStyleXfs count="6">
    <xf numFmtId="0" fontId="0" fillId="0" borderId="0"/>
    <xf numFmtId="44" fontId="2" fillId="0" borderId="0" applyFont="0" applyFill="0" applyBorder="0" applyAlignment="0" applyProtection="0"/>
    <xf numFmtId="44" fontId="11" fillId="0" borderId="0" applyFont="0" applyFill="0" applyBorder="0" applyAlignment="0" applyProtection="0"/>
    <xf numFmtId="0" fontId="37" fillId="0" borderId="0" applyNumberFormat="0" applyFill="0" applyBorder="0" applyAlignment="0" applyProtection="0"/>
    <xf numFmtId="9" fontId="2" fillId="0" borderId="0" applyFont="0" applyFill="0" applyBorder="0" applyAlignment="0" applyProtection="0"/>
    <xf numFmtId="0" fontId="2" fillId="0" borderId="0"/>
  </cellStyleXfs>
  <cellXfs count="1341">
    <xf numFmtId="0" fontId="0" fillId="0" borderId="0" xfId="0"/>
    <xf numFmtId="0" fontId="3" fillId="0" borderId="0" xfId="0" applyFont="1"/>
    <xf numFmtId="0" fontId="4" fillId="0" borderId="0" xfId="0" applyFont="1"/>
    <xf numFmtId="0" fontId="0" fillId="0" borderId="0" xfId="0" applyProtection="1">
      <protection hidden="1"/>
    </xf>
    <xf numFmtId="0" fontId="7" fillId="0" borderId="0" xfId="0" applyFont="1"/>
    <xf numFmtId="0" fontId="5" fillId="0" borderId="0" xfId="0" applyFont="1"/>
    <xf numFmtId="6" fontId="5" fillId="0" borderId="0" xfId="0" applyNumberFormat="1" applyFont="1"/>
    <xf numFmtId="0" fontId="0" fillId="0" borderId="0" xfId="0" applyAlignment="1">
      <alignment wrapText="1"/>
    </xf>
    <xf numFmtId="0" fontId="3" fillId="5" borderId="0" xfId="0" quotePrefix="1" applyFont="1" applyFill="1" applyAlignment="1">
      <alignment horizontal="center"/>
    </xf>
    <xf numFmtId="6" fontId="5" fillId="6" borderId="0" xfId="0" applyNumberFormat="1" applyFont="1" applyFill="1"/>
    <xf numFmtId="0" fontId="3" fillId="7" borderId="0" xfId="0" quotePrefix="1" applyFont="1" applyFill="1" applyAlignment="1">
      <alignment horizontal="center"/>
    </xf>
    <xf numFmtId="0" fontId="3" fillId="8" borderId="0" xfId="0" quotePrefix="1" applyFont="1" applyFill="1" applyAlignment="1">
      <alignment horizontal="center"/>
    </xf>
    <xf numFmtId="0" fontId="3" fillId="4" borderId="0" xfId="0" quotePrefix="1" applyFont="1" applyFill="1" applyAlignment="1">
      <alignment horizontal="center"/>
    </xf>
    <xf numFmtId="0" fontId="0" fillId="0" borderId="0" xfId="0" applyAlignment="1">
      <alignment horizontal="left"/>
    </xf>
    <xf numFmtId="0" fontId="3" fillId="6" borderId="0" xfId="0" quotePrefix="1" applyFont="1" applyFill="1" applyAlignment="1">
      <alignment horizontal="center"/>
    </xf>
    <xf numFmtId="0" fontId="3" fillId="0" borderId="0" xfId="0" applyFont="1" applyAlignment="1">
      <alignment horizontal="center"/>
    </xf>
    <xf numFmtId="0" fontId="3" fillId="0" borderId="0" xfId="0" applyFont="1" applyAlignment="1">
      <alignment wrapText="1"/>
    </xf>
    <xf numFmtId="0" fontId="4" fillId="0" borderId="0" xfId="0" applyFont="1" applyAlignment="1">
      <alignment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6" fontId="3" fillId="0" borderId="0" xfId="0" applyNumberFormat="1" applyFont="1"/>
    <xf numFmtId="0" fontId="3" fillId="9" borderId="3" xfId="0" applyFont="1" applyFill="1" applyBorder="1"/>
    <xf numFmtId="0" fontId="3" fillId="10" borderId="3" xfId="0" applyFont="1" applyFill="1" applyBorder="1"/>
    <xf numFmtId="0" fontId="3" fillId="10" borderId="4" xfId="0" applyFont="1" applyFill="1" applyBorder="1"/>
    <xf numFmtId="166" fontId="3" fillId="10" borderId="4" xfId="2" applyNumberFormat="1" applyFont="1" applyFill="1" applyBorder="1" applyAlignment="1">
      <alignment horizontal="center"/>
    </xf>
    <xf numFmtId="166" fontId="3" fillId="10" borderId="5" xfId="2" applyNumberFormat="1" applyFont="1" applyFill="1" applyBorder="1" applyAlignment="1">
      <alignment horizontal="center"/>
    </xf>
    <xf numFmtId="0" fontId="3" fillId="11" borderId="3" xfId="0" applyFont="1" applyFill="1" applyBorder="1"/>
    <xf numFmtId="0" fontId="3" fillId="11" borderId="4" xfId="0" applyFont="1" applyFill="1" applyBorder="1"/>
    <xf numFmtId="166" fontId="3" fillId="11" borderId="4" xfId="2" applyNumberFormat="1" applyFont="1" applyFill="1" applyBorder="1" applyAlignment="1">
      <alignment horizontal="center"/>
    </xf>
    <xf numFmtId="166" fontId="3" fillId="11" borderId="5" xfId="2" applyNumberFormat="1" applyFont="1" applyFill="1" applyBorder="1" applyAlignment="1">
      <alignment horizontal="center"/>
    </xf>
    <xf numFmtId="0" fontId="39" fillId="12" borderId="3" xfId="0" applyFont="1" applyFill="1" applyBorder="1"/>
    <xf numFmtId="0" fontId="39" fillId="12" borderId="4" xfId="0" applyFont="1" applyFill="1" applyBorder="1"/>
    <xf numFmtId="166" fontId="39" fillId="12" borderId="4" xfId="2" applyNumberFormat="1" applyFont="1" applyFill="1" applyBorder="1" applyAlignment="1">
      <alignment horizontal="center"/>
    </xf>
    <xf numFmtId="0" fontId="3" fillId="13" borderId="3" xfId="0" applyFont="1" applyFill="1" applyBorder="1"/>
    <xf numFmtId="0" fontId="3" fillId="13" borderId="4" xfId="0" applyFont="1" applyFill="1" applyBorder="1"/>
    <xf numFmtId="166" fontId="3" fillId="13" borderId="4" xfId="2" applyNumberFormat="1" applyFont="1" applyFill="1" applyBorder="1" applyAlignment="1">
      <alignment horizontal="center"/>
    </xf>
    <xf numFmtId="166" fontId="3" fillId="13" borderId="5" xfId="2" applyNumberFormat="1" applyFont="1" applyFill="1" applyBorder="1" applyAlignment="1">
      <alignment horizontal="center"/>
    </xf>
    <xf numFmtId="0" fontId="3" fillId="14" borderId="3" xfId="0" applyFont="1" applyFill="1" applyBorder="1"/>
    <xf numFmtId="0" fontId="3" fillId="14" borderId="4" xfId="0" applyFont="1" applyFill="1" applyBorder="1"/>
    <xf numFmtId="166" fontId="3" fillId="14" borderId="4" xfId="2" applyNumberFormat="1" applyFont="1" applyFill="1" applyBorder="1" applyAlignment="1">
      <alignment horizontal="center"/>
    </xf>
    <xf numFmtId="166" fontId="3" fillId="14" borderId="5" xfId="2" applyNumberFormat="1" applyFont="1" applyFill="1" applyBorder="1" applyAlignment="1">
      <alignment horizontal="center"/>
    </xf>
    <xf numFmtId="166" fontId="3" fillId="2" borderId="6" xfId="2" applyNumberFormat="1" applyFont="1" applyFill="1" applyBorder="1" applyAlignment="1">
      <alignment horizontal="center" vertical="center"/>
    </xf>
    <xf numFmtId="166" fontId="39" fillId="12" borderId="5" xfId="2" applyNumberFormat="1" applyFont="1" applyFill="1" applyBorder="1" applyAlignment="1">
      <alignment horizontal="center"/>
    </xf>
    <xf numFmtId="166" fontId="3" fillId="2" borderId="7" xfId="2" applyNumberFormat="1" applyFont="1" applyFill="1" applyBorder="1" applyAlignment="1">
      <alignment horizontal="center" vertical="center"/>
    </xf>
    <xf numFmtId="0" fontId="3" fillId="8" borderId="0" xfId="0" applyFont="1" applyFill="1"/>
    <xf numFmtId="0" fontId="40" fillId="0" borderId="0" xfId="0" applyFont="1" applyAlignment="1">
      <alignment wrapText="1"/>
    </xf>
    <xf numFmtId="0" fontId="12" fillId="9" borderId="5" xfId="0" applyFont="1" applyFill="1" applyBorder="1" applyAlignment="1">
      <alignment horizontal="center" vertical="center" wrapText="1"/>
    </xf>
    <xf numFmtId="0" fontId="12" fillId="9" borderId="4" xfId="0" applyFont="1" applyFill="1" applyBorder="1" applyAlignment="1">
      <alignment horizontal="center" vertical="center"/>
    </xf>
    <xf numFmtId="0" fontId="12" fillId="9" borderId="4" xfId="0" applyFont="1" applyFill="1" applyBorder="1" applyAlignment="1">
      <alignment horizontal="center" vertical="center" wrapText="1"/>
    </xf>
    <xf numFmtId="0" fontId="17" fillId="0" borderId="0" xfId="0" applyFont="1"/>
    <xf numFmtId="0" fontId="0" fillId="15" borderId="0" xfId="0" applyFill="1"/>
    <xf numFmtId="0" fontId="14" fillId="0" borderId="0" xfId="0" applyFont="1"/>
    <xf numFmtId="0" fontId="14" fillId="0" borderId="8" xfId="0" applyFont="1" applyBorder="1"/>
    <xf numFmtId="0" fontId="14" fillId="15" borderId="9" xfId="0" applyFont="1" applyFill="1" applyBorder="1"/>
    <xf numFmtId="0" fontId="3" fillId="9" borderId="10" xfId="0" applyFont="1" applyFill="1" applyBorder="1" applyAlignment="1">
      <alignment horizontal="right" vertical="center"/>
    </xf>
    <xf numFmtId="0" fontId="3" fillId="3" borderId="0" xfId="0" applyFont="1" applyFill="1" applyAlignment="1">
      <alignment horizontal="left"/>
    </xf>
    <xf numFmtId="0" fontId="0" fillId="0" borderId="0" xfId="0" applyAlignment="1">
      <alignment horizontal="center" vertical="center"/>
    </xf>
    <xf numFmtId="0" fontId="3" fillId="0" borderId="0" xfId="0" applyFont="1" applyAlignment="1">
      <alignment horizontal="center" wrapText="1"/>
    </xf>
    <xf numFmtId="0" fontId="12" fillId="0" borderId="0" xfId="0" applyFont="1" applyAlignment="1">
      <alignment vertical="center" wrapText="1"/>
    </xf>
    <xf numFmtId="0" fontId="41" fillId="0" borderId="0" xfId="0" applyFont="1"/>
    <xf numFmtId="0" fontId="42" fillId="0" borderId="0" xfId="0" applyFont="1"/>
    <xf numFmtId="0" fontId="10" fillId="0" borderId="0" xfId="0" applyFont="1" applyAlignment="1">
      <alignment horizontal="center" vertical="center" wrapText="1"/>
    </xf>
    <xf numFmtId="0" fontId="43" fillId="0" borderId="0" xfId="0" quotePrefix="1" applyFont="1" applyAlignment="1">
      <alignment horizontal="right"/>
    </xf>
    <xf numFmtId="0" fontId="43" fillId="0" borderId="0" xfId="0" applyFont="1"/>
    <xf numFmtId="0" fontId="22" fillId="0" borderId="0" xfId="0" applyFont="1"/>
    <xf numFmtId="0" fontId="0" fillId="0" borderId="0" xfId="0" applyAlignment="1">
      <alignment vertical="center"/>
    </xf>
    <xf numFmtId="0" fontId="5" fillId="0" borderId="0" xfId="0" applyFont="1" applyAlignment="1">
      <alignment wrapText="1"/>
    </xf>
    <xf numFmtId="0" fontId="3" fillId="0" borderId="0" xfId="0" quotePrefix="1" applyFont="1" applyAlignment="1">
      <alignment horizontal="right"/>
    </xf>
    <xf numFmtId="0" fontId="3" fillId="0" borderId="0" xfId="0" quotePrefix="1" applyFont="1" applyAlignment="1">
      <alignment horizontal="right" vertical="center"/>
    </xf>
    <xf numFmtId="0" fontId="43" fillId="0" borderId="0" xfId="0" applyFont="1" applyAlignment="1">
      <alignment vertical="center" wrapText="1"/>
    </xf>
    <xf numFmtId="0" fontId="3" fillId="0" borderId="0" xfId="0" applyFont="1" applyAlignment="1">
      <alignment horizontal="right" wrapText="1"/>
    </xf>
    <xf numFmtId="0" fontId="3" fillId="0" borderId="0" xfId="0" quotePrefix="1" applyFont="1" applyAlignment="1">
      <alignment horizontal="center"/>
    </xf>
    <xf numFmtId="0" fontId="3" fillId="0" borderId="0" xfId="0" applyFont="1" applyAlignment="1">
      <alignment horizontal="right" vertical="center" wrapText="1"/>
    </xf>
    <xf numFmtId="0" fontId="5" fillId="0" borderId="0" xfId="0" applyFont="1" applyAlignment="1">
      <alignment horizontal="left" vertical="center"/>
    </xf>
    <xf numFmtId="0" fontId="3" fillId="0" borderId="0" xfId="0" applyFont="1" applyAlignment="1">
      <alignment horizontal="left" vertical="center"/>
    </xf>
    <xf numFmtId="0" fontId="3" fillId="17" borderId="0" xfId="0" applyFont="1" applyFill="1"/>
    <xf numFmtId="0" fontId="3" fillId="19" borderId="0" xfId="0" applyFont="1" applyFill="1"/>
    <xf numFmtId="0" fontId="3" fillId="0" borderId="0" xfId="0" applyFont="1" applyAlignment="1">
      <alignment horizontal="right"/>
    </xf>
    <xf numFmtId="6" fontId="26" fillId="0" borderId="0" xfId="0" applyNumberFormat="1" applyFont="1"/>
    <xf numFmtId="0" fontId="3" fillId="6" borderId="0" xfId="0" applyFont="1" applyFill="1"/>
    <xf numFmtId="0" fontId="3" fillId="0" borderId="0" xfId="0" applyFont="1" applyProtection="1">
      <protection hidden="1"/>
    </xf>
    <xf numFmtId="6" fontId="8" fillId="0" borderId="0" xfId="0" applyNumberFormat="1" applyFont="1" applyProtection="1">
      <protection hidden="1"/>
    </xf>
    <xf numFmtId="0" fontId="6" fillId="0" borderId="0" xfId="0" applyFont="1" applyProtection="1">
      <protection hidden="1"/>
    </xf>
    <xf numFmtId="0" fontId="9" fillId="0" borderId="0" xfId="0" applyFont="1" applyProtection="1">
      <protection hidden="1"/>
    </xf>
    <xf numFmtId="6" fontId="6" fillId="0" borderId="0" xfId="0" applyNumberFormat="1" applyFont="1" applyProtection="1">
      <protection hidden="1"/>
    </xf>
    <xf numFmtId="6" fontId="5" fillId="0" borderId="11" xfId="0" applyNumberFormat="1" applyFont="1" applyBorder="1"/>
    <xf numFmtId="6" fontId="5" fillId="3" borderId="12" xfId="0" applyNumberFormat="1" applyFont="1" applyFill="1" applyBorder="1"/>
    <xf numFmtId="6" fontId="5" fillId="0" borderId="14" xfId="0" applyNumberFormat="1" applyFont="1" applyBorder="1"/>
    <xf numFmtId="6" fontId="5" fillId="3" borderId="14" xfId="0" applyNumberFormat="1" applyFont="1" applyFill="1" applyBorder="1"/>
    <xf numFmtId="0" fontId="5" fillId="0" borderId="14" xfId="0" applyFont="1" applyBorder="1" applyProtection="1">
      <protection hidden="1"/>
    </xf>
    <xf numFmtId="0" fontId="5" fillId="0" borderId="14" xfId="0" applyFont="1" applyBorder="1"/>
    <xf numFmtId="6" fontId="5" fillId="0" borderId="15" xfId="0" applyNumberFormat="1" applyFont="1" applyBorder="1"/>
    <xf numFmtId="6" fontId="5" fillId="3" borderId="16" xfId="0" applyNumberFormat="1" applyFont="1" applyFill="1" applyBorder="1"/>
    <xf numFmtId="0" fontId="3" fillId="16" borderId="0" xfId="0" applyFont="1" applyFill="1"/>
    <xf numFmtId="0" fontId="3" fillId="22" borderId="17" xfId="0" applyFont="1" applyFill="1" applyBorder="1"/>
    <xf numFmtId="0" fontId="3" fillId="22" borderId="18" xfId="0" applyFont="1" applyFill="1" applyBorder="1"/>
    <xf numFmtId="0" fontId="3" fillId="22" borderId="18" xfId="0" quotePrefix="1" applyFont="1" applyFill="1" applyBorder="1" applyAlignment="1">
      <alignment horizontal="center"/>
    </xf>
    <xf numFmtId="6" fontId="3" fillId="22" borderId="18" xfId="0" applyNumberFormat="1" applyFont="1" applyFill="1" applyBorder="1"/>
    <xf numFmtId="6" fontId="3" fillId="22" borderId="19" xfId="0" applyNumberFormat="1" applyFont="1" applyFill="1" applyBorder="1"/>
    <xf numFmtId="0" fontId="44" fillId="22" borderId="40" xfId="0" applyFont="1" applyFill="1" applyBorder="1"/>
    <xf numFmtId="0" fontId="44" fillId="22" borderId="18" xfId="0" quotePrefix="1" applyFont="1" applyFill="1" applyBorder="1" applyAlignment="1">
      <alignment horizontal="center"/>
    </xf>
    <xf numFmtId="6" fontId="44" fillId="22" borderId="18" xfId="0" applyNumberFormat="1" applyFont="1" applyFill="1" applyBorder="1"/>
    <xf numFmtId="0" fontId="44" fillId="22" borderId="18" xfId="0" applyFont="1" applyFill="1" applyBorder="1"/>
    <xf numFmtId="6" fontId="44" fillId="22" borderId="19" xfId="0" applyNumberFormat="1" applyFont="1" applyFill="1" applyBorder="1"/>
    <xf numFmtId="0" fontId="45" fillId="0" borderId="0" xfId="0" applyFont="1" applyAlignment="1">
      <alignment vertical="center"/>
    </xf>
    <xf numFmtId="0" fontId="22" fillId="3" borderId="18" xfId="0" applyFont="1" applyFill="1" applyBorder="1" applyAlignment="1">
      <alignment horizontal="center" vertical="center"/>
    </xf>
    <xf numFmtId="0" fontId="3" fillId="0" borderId="0" xfId="0" applyFont="1" applyAlignment="1">
      <alignment horizontal="center" vertical="center"/>
    </xf>
    <xf numFmtId="0" fontId="3" fillId="3" borderId="20" xfId="0" applyFont="1" applyFill="1" applyBorder="1" applyAlignment="1">
      <alignment horizontal="center" vertical="center"/>
    </xf>
    <xf numFmtId="165" fontId="3" fillId="23" borderId="0" xfId="0" applyNumberFormat="1" applyFont="1" applyFill="1" applyAlignment="1">
      <alignment horizontal="center" vertical="center"/>
    </xf>
    <xf numFmtId="0" fontId="25" fillId="0" borderId="0" xfId="0" applyFont="1" applyAlignment="1">
      <alignment horizontal="right"/>
    </xf>
    <xf numFmtId="0" fontId="22" fillId="9" borderId="0" xfId="0" applyFont="1" applyFill="1" applyAlignment="1">
      <alignment horizontal="right"/>
    </xf>
    <xf numFmtId="0" fontId="46" fillId="3" borderId="21" xfId="0" applyFont="1" applyFill="1" applyBorder="1" applyAlignment="1">
      <alignment horizontal="right"/>
    </xf>
    <xf numFmtId="0" fontId="0" fillId="3" borderId="15" xfId="0" applyFill="1" applyBorder="1"/>
    <xf numFmtId="0" fontId="40" fillId="0" borderId="0" xfId="0" applyFont="1"/>
    <xf numFmtId="0" fontId="5" fillId="0" borderId="0" xfId="0" applyFont="1" applyAlignment="1">
      <alignment vertical="center"/>
    </xf>
    <xf numFmtId="0" fontId="5" fillId="0" borderId="0" xfId="0" applyFont="1" applyAlignment="1">
      <alignment vertical="center" wrapText="1"/>
    </xf>
    <xf numFmtId="0" fontId="3" fillId="0" borderId="0" xfId="0" applyFont="1" applyAlignment="1">
      <alignment horizontal="left" vertical="center" wrapText="1"/>
    </xf>
    <xf numFmtId="0" fontId="47" fillId="0" borderId="0" xfId="0" applyFont="1" applyAlignment="1">
      <alignment vertical="center" wrapText="1"/>
    </xf>
    <xf numFmtId="0" fontId="5" fillId="0" borderId="0" xfId="0" applyFont="1" applyAlignment="1">
      <alignment horizontal="left" vertical="center" wrapText="1"/>
    </xf>
    <xf numFmtId="0" fontId="3" fillId="0" borderId="0" xfId="0" applyFont="1" applyAlignment="1">
      <alignment vertical="center"/>
    </xf>
    <xf numFmtId="0" fontId="3" fillId="0" borderId="0" xfId="0" applyFont="1" applyAlignment="1">
      <alignment vertical="center" wrapText="1"/>
    </xf>
    <xf numFmtId="0" fontId="48" fillId="0" borderId="0" xfId="0" applyFont="1" applyAlignment="1">
      <alignment vertical="center" wrapText="1"/>
    </xf>
    <xf numFmtId="0" fontId="49" fillId="3" borderId="21" xfId="0" applyFont="1" applyFill="1" applyBorder="1" applyAlignment="1">
      <alignment horizontal="right"/>
    </xf>
    <xf numFmtId="0" fontId="3" fillId="24" borderId="41" xfId="0" applyFont="1" applyFill="1" applyBorder="1"/>
    <xf numFmtId="164" fontId="3" fillId="24" borderId="41" xfId="0" applyNumberFormat="1" applyFont="1" applyFill="1" applyBorder="1"/>
    <xf numFmtId="6" fontId="3" fillId="24" borderId="42" xfId="0" applyNumberFormat="1" applyFont="1" applyFill="1" applyBorder="1"/>
    <xf numFmtId="0" fontId="3" fillId="24" borderId="2" xfId="0" applyFont="1" applyFill="1" applyBorder="1"/>
    <xf numFmtId="0" fontId="3" fillId="24" borderId="2" xfId="0" quotePrefix="1" applyFont="1" applyFill="1" applyBorder="1" applyAlignment="1">
      <alignment horizontal="center"/>
    </xf>
    <xf numFmtId="6" fontId="3" fillId="24" borderId="2" xfId="0" applyNumberFormat="1" applyFont="1" applyFill="1" applyBorder="1"/>
    <xf numFmtId="6" fontId="3" fillId="24" borderId="22" xfId="0" applyNumberFormat="1" applyFont="1" applyFill="1" applyBorder="1"/>
    <xf numFmtId="0" fontId="3" fillId="12" borderId="17" xfId="0" applyFont="1" applyFill="1" applyBorder="1" applyAlignment="1">
      <alignment horizontal="center" vertical="center"/>
    </xf>
    <xf numFmtId="0" fontId="3" fillId="12" borderId="18" xfId="0" applyFont="1" applyFill="1" applyBorder="1" applyAlignment="1">
      <alignment horizontal="center" vertical="center"/>
    </xf>
    <xf numFmtId="0" fontId="3" fillId="12" borderId="19" xfId="0" applyFont="1" applyFill="1" applyBorder="1" applyAlignment="1">
      <alignment horizontal="center" vertical="center"/>
    </xf>
    <xf numFmtId="0" fontId="3" fillId="12" borderId="0" xfId="0" applyFont="1" applyFill="1"/>
    <xf numFmtId="0" fontId="3" fillId="12" borderId="0" xfId="0" quotePrefix="1" applyFont="1" applyFill="1" applyAlignment="1">
      <alignment horizontal="center"/>
    </xf>
    <xf numFmtId="6" fontId="5" fillId="12" borderId="0" xfId="0" applyNumberFormat="1" applyFont="1" applyFill="1"/>
    <xf numFmtId="0" fontId="3" fillId="12" borderId="15" xfId="0" applyFont="1" applyFill="1" applyBorder="1"/>
    <xf numFmtId="0" fontId="3" fillId="12" borderId="15" xfId="0" quotePrefix="1" applyFont="1" applyFill="1" applyBorder="1" applyAlignment="1">
      <alignment horizontal="center"/>
    </xf>
    <xf numFmtId="6" fontId="5" fillId="12" borderId="15" xfId="0" applyNumberFormat="1" applyFont="1" applyFill="1" applyBorder="1"/>
    <xf numFmtId="0" fontId="3" fillId="26" borderId="0" xfId="0" quotePrefix="1" applyFont="1" applyFill="1" applyAlignment="1">
      <alignment horizontal="center"/>
    </xf>
    <xf numFmtId="6" fontId="5" fillId="26" borderId="0" xfId="0" applyNumberFormat="1" applyFont="1" applyFill="1"/>
    <xf numFmtId="0" fontId="3" fillId="26" borderId="15" xfId="0" quotePrefix="1" applyFont="1" applyFill="1" applyBorder="1" applyAlignment="1">
      <alignment horizontal="center"/>
    </xf>
    <xf numFmtId="6" fontId="5" fillId="26" borderId="15" xfId="0" applyNumberFormat="1" applyFont="1" applyFill="1" applyBorder="1"/>
    <xf numFmtId="0" fontId="3" fillId="17" borderId="0" xfId="0" quotePrefix="1" applyFont="1" applyFill="1" applyAlignment="1">
      <alignment horizontal="center"/>
    </xf>
    <xf numFmtId="6" fontId="5" fillId="17" borderId="0" xfId="0" applyNumberFormat="1" applyFont="1" applyFill="1"/>
    <xf numFmtId="0" fontId="3" fillId="17" borderId="15" xfId="0" quotePrefix="1" applyFont="1" applyFill="1" applyBorder="1" applyAlignment="1">
      <alignment horizontal="center"/>
    </xf>
    <xf numFmtId="6" fontId="5" fillId="17" borderId="15" xfId="0" applyNumberFormat="1" applyFont="1" applyFill="1" applyBorder="1"/>
    <xf numFmtId="0" fontId="3" fillId="12" borderId="11" xfId="0" quotePrefix="1" applyFont="1" applyFill="1" applyBorder="1" applyAlignment="1">
      <alignment horizontal="center"/>
    </xf>
    <xf numFmtId="6" fontId="5" fillId="12" borderId="11" xfId="0" applyNumberFormat="1" applyFont="1" applyFill="1" applyBorder="1"/>
    <xf numFmtId="0" fontId="3" fillId="12" borderId="11" xfId="0" applyFont="1" applyFill="1" applyBorder="1"/>
    <xf numFmtId="0" fontId="3" fillId="26" borderId="0" xfId="0" applyFont="1" applyFill="1" applyAlignment="1">
      <alignment vertical="center"/>
    </xf>
    <xf numFmtId="0" fontId="3" fillId="26" borderId="0" xfId="0" applyFont="1" applyFill="1"/>
    <xf numFmtId="0" fontId="3" fillId="26" borderId="11" xfId="0" quotePrefix="1" applyFont="1" applyFill="1" applyBorder="1" applyAlignment="1">
      <alignment horizontal="center"/>
    </xf>
    <xf numFmtId="6" fontId="5" fillId="26" borderId="11" xfId="0" applyNumberFormat="1" applyFont="1" applyFill="1" applyBorder="1"/>
    <xf numFmtId="0" fontId="3" fillId="17" borderId="11" xfId="0" quotePrefix="1" applyFont="1" applyFill="1" applyBorder="1" applyAlignment="1">
      <alignment horizontal="center"/>
    </xf>
    <xf numFmtId="6" fontId="5" fillId="17" borderId="11" xfId="0" applyNumberFormat="1" applyFont="1" applyFill="1" applyBorder="1"/>
    <xf numFmtId="165" fontId="3" fillId="27" borderId="20" xfId="0" applyNumberFormat="1" applyFont="1" applyFill="1" applyBorder="1" applyAlignment="1">
      <alignment horizontal="center" vertical="center"/>
    </xf>
    <xf numFmtId="0" fontId="31" fillId="9" borderId="0" xfId="0" applyFont="1" applyFill="1" applyAlignment="1">
      <alignment horizontal="right"/>
    </xf>
    <xf numFmtId="0" fontId="0" fillId="0" borderId="45" xfId="0" applyBorder="1" applyAlignment="1">
      <alignment horizontal="left" vertical="top" wrapText="1"/>
    </xf>
    <xf numFmtId="0" fontId="0" fillId="0" borderId="0" xfId="0" applyAlignment="1">
      <alignment horizontal="left" vertical="top"/>
    </xf>
    <xf numFmtId="0" fontId="44" fillId="0" borderId="0" xfId="0" applyFont="1"/>
    <xf numFmtId="0" fontId="12" fillId="0" borderId="0" xfId="0" applyFont="1" applyAlignment="1">
      <alignment horizontal="right" wrapText="1"/>
    </xf>
    <xf numFmtId="0" fontId="50" fillId="0" borderId="0" xfId="0" applyFont="1" applyAlignment="1">
      <alignment horizontal="center" vertical="center" wrapText="1"/>
    </xf>
    <xf numFmtId="0" fontId="37" fillId="0" borderId="0" xfId="3" quotePrefix="1" applyAlignment="1">
      <alignment wrapText="1"/>
    </xf>
    <xf numFmtId="0" fontId="20" fillId="9" borderId="0" xfId="0" applyFont="1" applyFill="1" applyAlignment="1">
      <alignment horizontal="center" vertical="top"/>
    </xf>
    <xf numFmtId="0" fontId="10" fillId="9" borderId="0" xfId="0" applyFont="1" applyFill="1" applyAlignment="1">
      <alignment vertical="center"/>
    </xf>
    <xf numFmtId="0" fontId="0" fillId="9" borderId="0" xfId="0" applyFill="1"/>
    <xf numFmtId="0" fontId="46" fillId="0" borderId="13" xfId="0" applyFont="1" applyBorder="1" applyAlignment="1">
      <alignment horizontal="right"/>
    </xf>
    <xf numFmtId="0" fontId="20" fillId="0" borderId="0" xfId="0" applyFont="1" applyAlignment="1">
      <alignment horizontal="center" vertical="top"/>
    </xf>
    <xf numFmtId="0" fontId="10" fillId="0" borderId="0" xfId="0" applyFont="1" applyAlignment="1">
      <alignment vertical="center"/>
    </xf>
    <xf numFmtId="0" fontId="31" fillId="0" borderId="0" xfId="0" applyFont="1" applyAlignment="1">
      <alignment horizontal="right"/>
    </xf>
    <xf numFmtId="0" fontId="22" fillId="0" borderId="0" xfId="0" applyFont="1" applyAlignment="1">
      <alignment horizontal="right"/>
    </xf>
    <xf numFmtId="0" fontId="49" fillId="3" borderId="13" xfId="0" applyFont="1" applyFill="1" applyBorder="1" applyAlignment="1">
      <alignment horizontal="right"/>
    </xf>
    <xf numFmtId="0" fontId="3" fillId="3" borderId="0" xfId="0" applyFont="1" applyFill="1" applyAlignment="1">
      <alignment horizontal="right"/>
    </xf>
    <xf numFmtId="0" fontId="3" fillId="28" borderId="13" xfId="0" applyFont="1" applyFill="1" applyBorder="1"/>
    <xf numFmtId="0" fontId="3" fillId="29" borderId="4" xfId="0" applyFont="1" applyFill="1" applyBorder="1" applyAlignment="1">
      <alignment horizontal="center" vertical="center"/>
    </xf>
    <xf numFmtId="0" fontId="3" fillId="0" borderId="0" xfId="0" quotePrefix="1" applyFont="1" applyAlignment="1">
      <alignment horizontal="right" wrapText="1"/>
    </xf>
    <xf numFmtId="0" fontId="3" fillId="30" borderId="4" xfId="0" applyFont="1" applyFill="1" applyBorder="1" applyAlignment="1">
      <alignment horizontal="center" vertical="center" wrapText="1"/>
    </xf>
    <xf numFmtId="0" fontId="44" fillId="0" borderId="0" xfId="0" applyFont="1" applyAlignment="1">
      <alignment horizontal="left" wrapText="1"/>
    </xf>
    <xf numFmtId="0" fontId="38" fillId="0" borderId="0" xfId="0" applyFont="1" applyAlignment="1">
      <alignment horizontal="center"/>
    </xf>
    <xf numFmtId="0" fontId="51" fillId="0" borderId="0" xfId="0" applyFont="1" applyAlignment="1">
      <alignment horizontal="center" vertical="center"/>
    </xf>
    <xf numFmtId="0" fontId="0" fillId="0" borderId="0" xfId="0" applyAlignment="1">
      <alignment horizontal="center"/>
    </xf>
    <xf numFmtId="0" fontId="0" fillId="31" borderId="0" xfId="0" applyFill="1"/>
    <xf numFmtId="0" fontId="0" fillId="31" borderId="0" xfId="0" applyFill="1" applyAlignment="1">
      <alignment horizontal="center" vertical="center"/>
    </xf>
    <xf numFmtId="0" fontId="51" fillId="31" borderId="0" xfId="0" applyFont="1" applyFill="1" applyAlignment="1">
      <alignment horizontal="center" vertical="center"/>
    </xf>
    <xf numFmtId="0" fontId="0" fillId="31" borderId="0" xfId="0" applyFill="1" applyAlignment="1">
      <alignment horizontal="center"/>
    </xf>
    <xf numFmtId="0" fontId="0" fillId="31" borderId="0" xfId="0" applyFill="1" applyAlignment="1">
      <alignment horizontal="left"/>
    </xf>
    <xf numFmtId="0" fontId="38" fillId="0" borderId="46" xfId="0" applyFont="1" applyBorder="1" applyAlignment="1">
      <alignment horizontal="center"/>
    </xf>
    <xf numFmtId="0" fontId="38" fillId="0" borderId="47" xfId="0" applyFont="1" applyBorder="1" applyAlignment="1">
      <alignment horizontal="center"/>
    </xf>
    <xf numFmtId="0" fontId="38" fillId="31" borderId="47" xfId="0" applyFont="1" applyFill="1" applyBorder="1" applyAlignment="1">
      <alignment horizontal="center"/>
    </xf>
    <xf numFmtId="0" fontId="38" fillId="0" borderId="47" xfId="0" applyFont="1" applyBorder="1" applyAlignment="1">
      <alignment horizontal="left"/>
    </xf>
    <xf numFmtId="0" fontId="38" fillId="0" borderId="48" xfId="0" applyFont="1" applyBorder="1" applyAlignment="1">
      <alignment horizontal="center"/>
    </xf>
    <xf numFmtId="0" fontId="52" fillId="0" borderId="0" xfId="0" applyFont="1" applyAlignment="1">
      <alignment vertical="center"/>
    </xf>
    <xf numFmtId="0" fontId="52" fillId="31" borderId="0" xfId="0" applyFont="1" applyFill="1" applyAlignment="1">
      <alignment vertical="center"/>
    </xf>
    <xf numFmtId="0" fontId="52" fillId="0" borderId="49" xfId="0" applyFont="1" applyBorder="1" applyAlignment="1">
      <alignment horizontal="right" vertical="center"/>
    </xf>
    <xf numFmtId="0" fontId="52" fillId="0" borderId="50" xfId="0" applyFont="1" applyBorder="1" applyAlignment="1">
      <alignment horizontal="left" vertical="center"/>
    </xf>
    <xf numFmtId="0" fontId="52" fillId="20" borderId="49" xfId="0" applyFont="1" applyFill="1" applyBorder="1" applyAlignment="1">
      <alignment horizontal="center"/>
    </xf>
    <xf numFmtId="172" fontId="53" fillId="20" borderId="0" xfId="0" applyNumberFormat="1" applyFont="1" applyFill="1"/>
    <xf numFmtId="168" fontId="52" fillId="20" borderId="0" xfId="0" applyNumberFormat="1" applyFont="1" applyFill="1"/>
    <xf numFmtId="0" fontId="52" fillId="31" borderId="47" xfId="0" applyFont="1" applyFill="1" applyBorder="1"/>
    <xf numFmtId="0" fontId="52" fillId="20" borderId="0" xfId="0" applyFont="1" applyFill="1" applyAlignment="1">
      <alignment horizontal="center"/>
    </xf>
    <xf numFmtId="0" fontId="52" fillId="20" borderId="0" xfId="0" applyFont="1" applyFill="1" applyAlignment="1">
      <alignment horizontal="left"/>
    </xf>
    <xf numFmtId="172" fontId="46" fillId="20" borderId="0" xfId="0" applyNumberFormat="1" applyFont="1" applyFill="1"/>
    <xf numFmtId="168" fontId="52" fillId="20" borderId="50" xfId="0" applyNumberFormat="1" applyFont="1" applyFill="1" applyBorder="1"/>
    <xf numFmtId="0" fontId="52" fillId="0" borderId="51" xfId="0" applyFont="1" applyBorder="1" applyAlignment="1">
      <alignment horizontal="right" vertical="center"/>
    </xf>
    <xf numFmtId="0" fontId="52" fillId="0" borderId="52" xfId="0" applyFont="1" applyBorder="1" applyAlignment="1">
      <alignment vertical="center"/>
    </xf>
    <xf numFmtId="0" fontId="52" fillId="31" borderId="52" xfId="0" applyFont="1" applyFill="1" applyBorder="1" applyAlignment="1">
      <alignment vertical="center"/>
    </xf>
    <xf numFmtId="0" fontId="52" fillId="0" borderId="53" xfId="0" applyFont="1" applyBorder="1" applyAlignment="1">
      <alignment horizontal="left" vertical="center"/>
    </xf>
    <xf numFmtId="0" fontId="52" fillId="7" borderId="49" xfId="0" applyFont="1" applyFill="1" applyBorder="1" applyAlignment="1">
      <alignment horizontal="center"/>
    </xf>
    <xf numFmtId="172" fontId="53" fillId="7" borderId="0" xfId="0" applyNumberFormat="1" applyFont="1" applyFill="1"/>
    <xf numFmtId="168" fontId="52" fillId="7" borderId="0" xfId="0" applyNumberFormat="1" applyFont="1" applyFill="1"/>
    <xf numFmtId="0" fontId="52" fillId="7" borderId="0" xfId="0" applyFont="1" applyFill="1" applyAlignment="1">
      <alignment horizontal="center"/>
    </xf>
    <xf numFmtId="0" fontId="52" fillId="7" borderId="0" xfId="0" applyFont="1" applyFill="1" applyAlignment="1">
      <alignment horizontal="left"/>
    </xf>
    <xf numFmtId="172" fontId="46" fillId="7" borderId="0" xfId="0" applyNumberFormat="1" applyFont="1" applyFill="1"/>
    <xf numFmtId="168" fontId="52" fillId="7" borderId="50" xfId="0" applyNumberFormat="1" applyFont="1" applyFill="1" applyBorder="1"/>
    <xf numFmtId="0" fontId="38" fillId="0" borderId="0" xfId="0" applyFont="1"/>
    <xf numFmtId="0" fontId="38" fillId="0" borderId="46" xfId="0" applyFont="1" applyBorder="1" applyAlignment="1">
      <alignment horizontal="center" vertical="center"/>
    </xf>
    <xf numFmtId="0" fontId="38" fillId="31" borderId="47" xfId="0" applyFont="1" applyFill="1" applyBorder="1"/>
    <xf numFmtId="0" fontId="38" fillId="0" borderId="47" xfId="0" applyFont="1" applyBorder="1" applyAlignment="1">
      <alignment horizontal="center" vertical="center"/>
    </xf>
    <xf numFmtId="0" fontId="38" fillId="0" borderId="48" xfId="0" applyFont="1" applyBorder="1" applyAlignment="1">
      <alignment horizontal="center" vertical="center"/>
    </xf>
    <xf numFmtId="0" fontId="38" fillId="0" borderId="49" xfId="0" applyFont="1" applyBorder="1" applyAlignment="1">
      <alignment horizontal="center" vertical="center"/>
    </xf>
    <xf numFmtId="0" fontId="38" fillId="31" borderId="0" xfId="0" applyFont="1" applyFill="1"/>
    <xf numFmtId="0" fontId="38" fillId="0" borderId="0" xfId="0" applyFont="1" applyAlignment="1">
      <alignment horizontal="center" vertical="center"/>
    </xf>
    <xf numFmtId="0" fontId="38" fillId="0" borderId="50" xfId="0" applyFont="1" applyBorder="1" applyAlignment="1">
      <alignment horizontal="center" vertical="center"/>
    </xf>
    <xf numFmtId="0" fontId="52" fillId="0" borderId="0" xfId="0" applyFont="1"/>
    <xf numFmtId="0" fontId="52" fillId="31" borderId="0" xfId="0" applyFont="1" applyFill="1"/>
    <xf numFmtId="169" fontId="52" fillId="20" borderId="49" xfId="0" applyNumberFormat="1" applyFont="1" applyFill="1" applyBorder="1" applyAlignment="1">
      <alignment horizontal="center" vertical="center"/>
    </xf>
    <xf numFmtId="169" fontId="54" fillId="20" borderId="0" xfId="0" applyNumberFormat="1" applyFont="1" applyFill="1"/>
    <xf numFmtId="168" fontId="52" fillId="20" borderId="50" xfId="0" applyNumberFormat="1" applyFont="1" applyFill="1" applyBorder="1" applyAlignment="1">
      <alignment horizontal="center" vertical="center"/>
    </xf>
    <xf numFmtId="169" fontId="52" fillId="7" borderId="49" xfId="0" applyNumberFormat="1" applyFont="1" applyFill="1" applyBorder="1" applyAlignment="1">
      <alignment horizontal="center" vertical="center"/>
    </xf>
    <xf numFmtId="169" fontId="52" fillId="7" borderId="0" xfId="0" applyNumberFormat="1" applyFont="1" applyFill="1"/>
    <xf numFmtId="168" fontId="52" fillId="7" borderId="50" xfId="0" applyNumberFormat="1" applyFont="1" applyFill="1" applyBorder="1" applyAlignment="1">
      <alignment horizontal="center" vertical="center"/>
    </xf>
    <xf numFmtId="169" fontId="52" fillId="20" borderId="0" xfId="0" applyNumberFormat="1" applyFont="1" applyFill="1"/>
    <xf numFmtId="0" fontId="52" fillId="20" borderId="49" xfId="0" applyFont="1" applyFill="1" applyBorder="1" applyAlignment="1">
      <alignment horizontal="center" vertical="center"/>
    </xf>
    <xf numFmtId="172" fontId="52" fillId="20" borderId="0" xfId="0" applyNumberFormat="1" applyFont="1" applyFill="1"/>
    <xf numFmtId="0" fontId="52" fillId="20" borderId="0" xfId="0" applyFont="1" applyFill="1"/>
    <xf numFmtId="0" fontId="52" fillId="7" borderId="49" xfId="0" applyFont="1" applyFill="1" applyBorder="1" applyAlignment="1">
      <alignment horizontal="center" vertical="center"/>
    </xf>
    <xf numFmtId="172" fontId="52" fillId="7" borderId="0" xfId="0" applyNumberFormat="1" applyFont="1" applyFill="1"/>
    <xf numFmtId="0" fontId="52" fillId="7" borderId="0" xfId="0" applyFont="1" applyFill="1"/>
    <xf numFmtId="0" fontId="52" fillId="7" borderId="54" xfId="0" applyFont="1" applyFill="1" applyBorder="1" applyAlignment="1">
      <alignment horizontal="center" vertical="center"/>
    </xf>
    <xf numFmtId="172" fontId="52" fillId="7" borderId="55" xfId="0" applyNumberFormat="1" applyFont="1" applyFill="1" applyBorder="1"/>
    <xf numFmtId="0" fontId="52" fillId="7" borderId="55" xfId="0" applyFont="1" applyFill="1" applyBorder="1"/>
    <xf numFmtId="0" fontId="52" fillId="31" borderId="55" xfId="0" applyFont="1" applyFill="1" applyBorder="1"/>
    <xf numFmtId="0" fontId="52" fillId="0" borderId="55" xfId="0" applyFont="1" applyBorder="1"/>
    <xf numFmtId="169" fontId="52" fillId="7" borderId="55" xfId="0" applyNumberFormat="1" applyFont="1" applyFill="1" applyBorder="1"/>
    <xf numFmtId="172" fontId="53" fillId="7" borderId="55" xfId="0" applyNumberFormat="1" applyFont="1" applyFill="1" applyBorder="1"/>
    <xf numFmtId="168" fontId="52" fillId="7" borderId="56" xfId="0" applyNumberFormat="1" applyFont="1" applyFill="1" applyBorder="1" applyAlignment="1">
      <alignment horizontal="center" vertical="center"/>
    </xf>
    <xf numFmtId="0" fontId="52" fillId="7" borderId="54" xfId="0" applyFont="1" applyFill="1" applyBorder="1" applyAlignment="1">
      <alignment horizontal="center"/>
    </xf>
    <xf numFmtId="168" fontId="52" fillId="7" borderId="55" xfId="0" applyNumberFormat="1" applyFont="1" applyFill="1" applyBorder="1"/>
    <xf numFmtId="0" fontId="52" fillId="7" borderId="55" xfId="0" applyFont="1" applyFill="1" applyBorder="1" applyAlignment="1">
      <alignment horizontal="center"/>
    </xf>
    <xf numFmtId="0" fontId="52" fillId="7" borderId="55" xfId="0" applyFont="1" applyFill="1" applyBorder="1" applyAlignment="1">
      <alignment horizontal="left"/>
    </xf>
    <xf numFmtId="0" fontId="52" fillId="0" borderId="0" xfId="0" applyFont="1" applyAlignment="1">
      <alignment horizontal="center" vertical="center"/>
    </xf>
    <xf numFmtId="172" fontId="52" fillId="0" borderId="0" xfId="0" applyNumberFormat="1" applyFont="1"/>
    <xf numFmtId="0" fontId="52" fillId="0" borderId="0" xfId="0" applyFont="1" applyAlignment="1">
      <alignment horizontal="center"/>
    </xf>
    <xf numFmtId="172" fontId="53" fillId="0" borderId="0" xfId="0" applyNumberFormat="1" applyFont="1"/>
    <xf numFmtId="168" fontId="52" fillId="0" borderId="0" xfId="0" applyNumberFormat="1" applyFont="1"/>
    <xf numFmtId="0" fontId="52" fillId="0" borderId="0" xfId="0" applyFont="1" applyAlignment="1">
      <alignment horizontal="left"/>
    </xf>
    <xf numFmtId="0" fontId="0" fillId="32" borderId="0" xfId="0" applyFill="1"/>
    <xf numFmtId="0" fontId="0" fillId="32" borderId="0" xfId="0" applyFill="1" applyAlignment="1">
      <alignment horizontal="center" vertical="center"/>
    </xf>
    <xf numFmtId="0" fontId="0" fillId="32" borderId="0" xfId="0" applyFill="1" applyAlignment="1">
      <alignment horizontal="center"/>
    </xf>
    <xf numFmtId="0" fontId="0" fillId="32" borderId="0" xfId="0" applyFill="1" applyAlignment="1">
      <alignment horizontal="left"/>
    </xf>
    <xf numFmtId="0" fontId="14" fillId="0" borderId="2" xfId="0" applyFont="1" applyBorder="1"/>
    <xf numFmtId="0" fontId="44" fillId="0" borderId="0" xfId="0" applyFont="1" applyAlignment="1">
      <alignment wrapText="1"/>
    </xf>
    <xf numFmtId="165" fontId="3" fillId="33" borderId="20" xfId="0" applyNumberFormat="1" applyFont="1" applyFill="1" applyBorder="1" applyAlignment="1">
      <alignment horizontal="center" vertical="center"/>
    </xf>
    <xf numFmtId="0" fontId="28" fillId="0" borderId="0" xfId="0" applyFont="1" applyAlignment="1">
      <alignment wrapText="1"/>
    </xf>
    <xf numFmtId="0" fontId="3" fillId="14" borderId="0" xfId="0" applyFont="1" applyFill="1"/>
    <xf numFmtId="0" fontId="3" fillId="14" borderId="0" xfId="0" quotePrefix="1" applyFont="1" applyFill="1" applyAlignment="1">
      <alignment horizontal="center"/>
    </xf>
    <xf numFmtId="6" fontId="5" fillId="14" borderId="0" xfId="0" applyNumberFormat="1" applyFont="1" applyFill="1"/>
    <xf numFmtId="6" fontId="5" fillId="5" borderId="0" xfId="0" applyNumberFormat="1" applyFont="1" applyFill="1"/>
    <xf numFmtId="0" fontId="3" fillId="21" borderId="0" xfId="0" quotePrefix="1" applyFont="1" applyFill="1" applyAlignment="1">
      <alignment horizontal="center"/>
    </xf>
    <xf numFmtId="6" fontId="5" fillId="21" borderId="0" xfId="0" applyNumberFormat="1" applyFont="1" applyFill="1"/>
    <xf numFmtId="0" fontId="3" fillId="14" borderId="15" xfId="0" applyFont="1" applyFill="1" applyBorder="1"/>
    <xf numFmtId="0" fontId="3" fillId="14" borderId="15" xfId="0" quotePrefix="1" applyFont="1" applyFill="1" applyBorder="1" applyAlignment="1">
      <alignment horizontal="center"/>
    </xf>
    <xf numFmtId="6" fontId="5" fillId="14" borderId="15" xfId="0" applyNumberFormat="1" applyFont="1" applyFill="1" applyBorder="1"/>
    <xf numFmtId="0" fontId="3" fillId="5" borderId="15" xfId="0" quotePrefix="1" applyFont="1" applyFill="1" applyBorder="1" applyAlignment="1">
      <alignment horizontal="center"/>
    </xf>
    <xf numFmtId="6" fontId="5" fillId="5" borderId="15" xfId="0" applyNumberFormat="1" applyFont="1" applyFill="1" applyBorder="1"/>
    <xf numFmtId="0" fontId="3" fillId="21" borderId="15" xfId="0" quotePrefix="1" applyFont="1" applyFill="1" applyBorder="1" applyAlignment="1">
      <alignment horizontal="center"/>
    </xf>
    <xf numFmtId="6" fontId="5" fillId="21" borderId="15" xfId="0" applyNumberFormat="1" applyFont="1" applyFill="1" applyBorder="1"/>
    <xf numFmtId="0" fontId="64" fillId="0" borderId="0" xfId="0" applyFont="1" applyAlignment="1">
      <alignment vertical="center"/>
    </xf>
    <xf numFmtId="0" fontId="19" fillId="0" borderId="0" xfId="0" applyFont="1" applyAlignment="1">
      <alignment vertical="center"/>
    </xf>
    <xf numFmtId="0" fontId="54" fillId="0" borderId="0" xfId="0" applyFont="1" applyAlignment="1">
      <alignment horizontal="left"/>
    </xf>
    <xf numFmtId="0" fontId="54" fillId="3" borderId="15" xfId="0" applyFont="1" applyFill="1" applyBorder="1" applyAlignment="1">
      <alignment horizontal="left"/>
    </xf>
    <xf numFmtId="0" fontId="65" fillId="3" borderId="15" xfId="0" applyFont="1" applyFill="1" applyBorder="1" applyAlignment="1">
      <alignment horizontal="right"/>
    </xf>
    <xf numFmtId="0" fontId="20" fillId="0" borderId="0" xfId="0" applyFont="1" applyAlignment="1">
      <alignment horizontal="center" vertical="center" wrapText="1"/>
    </xf>
    <xf numFmtId="0" fontId="50" fillId="0" borderId="0" xfId="0" applyFont="1" applyAlignment="1">
      <alignment vertical="center"/>
    </xf>
    <xf numFmtId="44" fontId="0" fillId="0" borderId="0" xfId="1" applyFont="1"/>
    <xf numFmtId="6" fontId="47" fillId="0" borderId="0" xfId="0" applyNumberFormat="1" applyFont="1" applyAlignment="1">
      <alignment vertical="center" wrapText="1"/>
    </xf>
    <xf numFmtId="0" fontId="25" fillId="28" borderId="0" xfId="0" applyFont="1" applyFill="1" applyAlignment="1">
      <alignment horizontal="right"/>
    </xf>
    <xf numFmtId="0" fontId="36" fillId="0" borderId="0" xfId="0" applyFont="1" applyAlignment="1">
      <alignment horizontal="left" vertical="center"/>
    </xf>
    <xf numFmtId="0" fontId="2" fillId="0" borderId="0" xfId="0" applyFont="1"/>
    <xf numFmtId="0" fontId="3" fillId="26" borderId="17" xfId="0" applyFont="1" applyFill="1" applyBorder="1" applyAlignment="1">
      <alignment horizontal="center" vertical="center"/>
    </xf>
    <xf numFmtId="0" fontId="3" fillId="26" borderId="18" xfId="0" applyFont="1" applyFill="1" applyBorder="1" applyAlignment="1">
      <alignment horizontal="center" vertical="center"/>
    </xf>
    <xf numFmtId="0" fontId="3" fillId="26" borderId="19" xfId="0" applyFont="1" applyFill="1" applyBorder="1" applyAlignment="1">
      <alignment horizontal="center" vertical="center"/>
    </xf>
    <xf numFmtId="0" fontId="3" fillId="17" borderId="17" xfId="0" applyFont="1" applyFill="1" applyBorder="1" applyAlignment="1">
      <alignment horizontal="center" vertical="center"/>
    </xf>
    <xf numFmtId="0" fontId="3" fillId="17" borderId="18" xfId="0" applyFont="1" applyFill="1" applyBorder="1" applyAlignment="1">
      <alignment horizontal="center" vertical="center"/>
    </xf>
    <xf numFmtId="0" fontId="3" fillId="17" borderId="19" xfId="0" applyFont="1" applyFill="1" applyBorder="1" applyAlignment="1">
      <alignment horizontal="center" vertical="center"/>
    </xf>
    <xf numFmtId="2" fontId="2" fillId="12" borderId="0" xfId="0" applyNumberFormat="1" applyFont="1" applyFill="1"/>
    <xf numFmtId="0" fontId="2" fillId="12" borderId="0" xfId="0" applyFont="1" applyFill="1"/>
    <xf numFmtId="6" fontId="2" fillId="12" borderId="0" xfId="0" applyNumberFormat="1" applyFont="1" applyFill="1"/>
    <xf numFmtId="6" fontId="2" fillId="0" borderId="0" xfId="0" applyNumberFormat="1" applyFont="1"/>
    <xf numFmtId="2" fontId="2" fillId="26" borderId="0" xfId="0" applyNumberFormat="1" applyFont="1" applyFill="1"/>
    <xf numFmtId="0" fontId="2" fillId="26" borderId="0" xfId="0" applyFont="1" applyFill="1"/>
    <xf numFmtId="6" fontId="2" fillId="26" borderId="0" xfId="0" applyNumberFormat="1" applyFont="1" applyFill="1"/>
    <xf numFmtId="2" fontId="2" fillId="17" borderId="0" xfId="0" applyNumberFormat="1" applyFont="1" applyFill="1"/>
    <xf numFmtId="0" fontId="2" fillId="17" borderId="0" xfId="0" applyFont="1" applyFill="1"/>
    <xf numFmtId="6" fontId="2" fillId="17" borderId="0" xfId="0" applyNumberFormat="1" applyFont="1" applyFill="1"/>
    <xf numFmtId="6" fontId="2" fillId="3" borderId="0" xfId="0" applyNumberFormat="1" applyFont="1" applyFill="1"/>
    <xf numFmtId="2" fontId="2" fillId="0" borderId="0" xfId="0" applyNumberFormat="1" applyFont="1"/>
    <xf numFmtId="6" fontId="2" fillId="0" borderId="11" xfId="0" applyNumberFormat="1" applyFont="1" applyBorder="1"/>
    <xf numFmtId="0" fontId="2" fillId="0" borderId="11" xfId="0" applyFont="1" applyBorder="1"/>
    <xf numFmtId="6" fontId="2" fillId="0" borderId="0" xfId="0" applyNumberFormat="1" applyFont="1" applyAlignment="1">
      <alignment vertical="top"/>
    </xf>
    <xf numFmtId="0" fontId="2" fillId="0" borderId="0" xfId="0" applyFont="1" applyAlignment="1">
      <alignment vertical="top"/>
    </xf>
    <xf numFmtId="0" fontId="2" fillId="9" borderId="0" xfId="0" applyFont="1" applyFill="1"/>
    <xf numFmtId="6" fontId="2" fillId="9" borderId="0" xfId="0" applyNumberFormat="1" applyFont="1" applyFill="1"/>
    <xf numFmtId="2" fontId="2" fillId="9" borderId="0" xfId="0" applyNumberFormat="1" applyFont="1" applyFill="1"/>
    <xf numFmtId="6" fontId="2" fillId="9" borderId="14" xfId="0" applyNumberFormat="1" applyFont="1" applyFill="1" applyBorder="1"/>
    <xf numFmtId="6" fontId="2" fillId="0" borderId="14" xfId="0" applyNumberFormat="1" applyFont="1" applyBorder="1"/>
    <xf numFmtId="0" fontId="2" fillId="3" borderId="15" xfId="0" applyFont="1" applyFill="1" applyBorder="1"/>
    <xf numFmtId="6" fontId="2" fillId="3" borderId="15" xfId="0" applyNumberFormat="1" applyFont="1" applyFill="1" applyBorder="1"/>
    <xf numFmtId="6" fontId="2" fillId="0" borderId="15" xfId="0" applyNumberFormat="1" applyFont="1" applyBorder="1"/>
    <xf numFmtId="2" fontId="2" fillId="3" borderId="15" xfId="0" applyNumberFormat="1" applyFont="1" applyFill="1" applyBorder="1"/>
    <xf numFmtId="0" fontId="2" fillId="0" borderId="15" xfId="0" applyFont="1" applyBorder="1"/>
    <xf numFmtId="6" fontId="2" fillId="3" borderId="16" xfId="0" applyNumberFormat="1" applyFont="1" applyFill="1" applyBorder="1"/>
    <xf numFmtId="168" fontId="2" fillId="0" borderId="0" xfId="0" applyNumberFormat="1" applyFont="1"/>
    <xf numFmtId="0" fontId="2" fillId="3" borderId="18" xfId="0" applyFont="1" applyFill="1" applyBorder="1" applyAlignment="1">
      <alignment vertical="center"/>
    </xf>
    <xf numFmtId="0" fontId="2" fillId="3" borderId="19" xfId="0" applyFont="1" applyFill="1" applyBorder="1" applyAlignment="1">
      <alignment vertical="center"/>
    </xf>
    <xf numFmtId="0" fontId="2" fillId="0" borderId="0" xfId="0" applyFont="1" applyAlignment="1">
      <alignment vertical="center"/>
    </xf>
    <xf numFmtId="164" fontId="2" fillId="0" borderId="0" xfId="0" applyNumberFormat="1" applyFont="1"/>
    <xf numFmtId="164" fontId="2" fillId="12" borderId="0" xfId="0" applyNumberFormat="1" applyFont="1" applyFill="1"/>
    <xf numFmtId="0" fontId="2" fillId="3" borderId="0" xfId="0" applyFont="1" applyFill="1"/>
    <xf numFmtId="2" fontId="2" fillId="3" borderId="0" xfId="0" applyNumberFormat="1" applyFont="1" applyFill="1"/>
    <xf numFmtId="6" fontId="2" fillId="3" borderId="14" xfId="0" applyNumberFormat="1" applyFont="1" applyFill="1" applyBorder="1"/>
    <xf numFmtId="164" fontId="2" fillId="26" borderId="0" xfId="0" applyNumberFormat="1" applyFont="1" applyFill="1"/>
    <xf numFmtId="164" fontId="2" fillId="17" borderId="0" xfId="0" applyNumberFormat="1" applyFont="1" applyFill="1"/>
    <xf numFmtId="0" fontId="2" fillId="19" borderId="0" xfId="0" applyFont="1" applyFill="1"/>
    <xf numFmtId="164" fontId="2" fillId="19" borderId="0" xfId="0" applyNumberFormat="1" applyFont="1" applyFill="1"/>
    <xf numFmtId="0" fontId="2" fillId="8" borderId="0" xfId="0" applyFont="1" applyFill="1"/>
    <xf numFmtId="164" fontId="2" fillId="8" borderId="0" xfId="0" applyNumberFormat="1" applyFont="1" applyFill="1"/>
    <xf numFmtId="6" fontId="2" fillId="12" borderId="0" xfId="0" applyNumberFormat="1" applyFont="1" applyFill="1" applyAlignment="1">
      <alignment vertical="center"/>
    </xf>
    <xf numFmtId="6" fontId="2" fillId="0" borderId="0" xfId="0" applyNumberFormat="1" applyFont="1" applyAlignment="1">
      <alignment vertical="center"/>
    </xf>
    <xf numFmtId="0" fontId="2" fillId="26" borderId="0" xfId="0" applyFont="1" applyFill="1" applyAlignment="1">
      <alignment vertical="center"/>
    </xf>
    <xf numFmtId="6" fontId="2" fillId="26" borderId="0" xfId="0" applyNumberFormat="1" applyFont="1" applyFill="1" applyAlignment="1">
      <alignment vertical="center"/>
    </xf>
    <xf numFmtId="0" fontId="2" fillId="17" borderId="0" xfId="0" applyFont="1" applyFill="1" applyAlignment="1">
      <alignment vertical="center"/>
    </xf>
    <xf numFmtId="6" fontId="2" fillId="17" borderId="0" xfId="0" applyNumberFormat="1" applyFont="1" applyFill="1" applyAlignment="1">
      <alignment vertical="center"/>
    </xf>
    <xf numFmtId="6" fontId="2" fillId="6" borderId="0" xfId="0" applyNumberFormat="1" applyFont="1" applyFill="1"/>
    <xf numFmtId="0" fontId="2" fillId="4" borderId="0" xfId="0" applyFont="1" applyFill="1"/>
    <xf numFmtId="6" fontId="2" fillId="4" borderId="0" xfId="0" applyNumberFormat="1" applyFont="1" applyFill="1"/>
    <xf numFmtId="6" fontId="2" fillId="8" borderId="0" xfId="0" applyNumberFormat="1" applyFont="1" applyFill="1"/>
    <xf numFmtId="0" fontId="2" fillId="7" borderId="0" xfId="0" applyFont="1" applyFill="1"/>
    <xf numFmtId="6" fontId="2" fillId="7" borderId="0" xfId="0" applyNumberFormat="1" applyFont="1" applyFill="1"/>
    <xf numFmtId="0" fontId="2" fillId="5" borderId="0" xfId="0" applyFont="1" applyFill="1"/>
    <xf numFmtId="6" fontId="2" fillId="5" borderId="0" xfId="0" applyNumberFormat="1" applyFont="1" applyFill="1"/>
    <xf numFmtId="0" fontId="2" fillId="0" borderId="0" xfId="0" applyFont="1" applyProtection="1">
      <protection hidden="1"/>
    </xf>
    <xf numFmtId="6" fontId="5" fillId="0" borderId="0" xfId="0" applyNumberFormat="1" applyFont="1" applyProtection="1">
      <protection hidden="1"/>
    </xf>
    <xf numFmtId="6" fontId="2" fillId="0" borderId="0" xfId="0" applyNumberFormat="1" applyFont="1" applyProtection="1">
      <protection hidden="1"/>
    </xf>
    <xf numFmtId="0" fontId="2" fillId="0" borderId="0" xfId="0" applyFont="1" applyAlignment="1">
      <alignment wrapText="1"/>
    </xf>
    <xf numFmtId="0" fontId="2" fillId="0" borderId="0" xfId="0" applyFont="1" applyAlignment="1">
      <alignment horizontal="center"/>
    </xf>
    <xf numFmtId="164" fontId="2" fillId="9" borderId="0" xfId="0" applyNumberFormat="1" applyFont="1" applyFill="1"/>
    <xf numFmtId="0" fontId="54" fillId="0" borderId="13" xfId="0" applyFont="1" applyBorder="1" applyAlignment="1">
      <alignment horizontal="right"/>
    </xf>
    <xf numFmtId="0" fontId="54" fillId="3" borderId="21" xfId="0" applyFont="1" applyFill="1" applyBorder="1" applyAlignment="1">
      <alignment horizontal="right"/>
    </xf>
    <xf numFmtId="164" fontId="2" fillId="3" borderId="15" xfId="0" applyNumberFormat="1" applyFont="1" applyFill="1" applyBorder="1"/>
    <xf numFmtId="0" fontId="2" fillId="0" borderId="0" xfId="0" applyFont="1" applyAlignment="1">
      <alignment horizontal="left"/>
    </xf>
    <xf numFmtId="44" fontId="2" fillId="3" borderId="1" xfId="1" applyFont="1" applyFill="1" applyBorder="1" applyAlignment="1">
      <alignment horizontal="center"/>
    </xf>
    <xf numFmtId="0" fontId="2" fillId="0" borderId="0" xfId="0" applyFont="1" applyAlignment="1">
      <alignment horizontal="right"/>
    </xf>
    <xf numFmtId="0" fontId="2" fillId="3" borderId="1" xfId="0" applyFont="1" applyFill="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right" wrapText="1"/>
    </xf>
    <xf numFmtId="0" fontId="2" fillId="3" borderId="2" xfId="0" applyFont="1" applyFill="1" applyBorder="1" applyAlignment="1">
      <alignment horizontal="center" vertical="center"/>
    </xf>
    <xf numFmtId="0" fontId="2" fillId="0" borderId="0" xfId="0" applyFont="1" applyAlignment="1">
      <alignment horizontal="left" wrapText="1"/>
    </xf>
    <xf numFmtId="0" fontId="2" fillId="24" borderId="41" xfId="0" applyFont="1" applyFill="1" applyBorder="1"/>
    <xf numFmtId="10" fontId="2" fillId="0" borderId="0" xfId="4" applyNumberFormat="1" applyFont="1" applyFill="1" applyBorder="1"/>
    <xf numFmtId="10" fontId="2" fillId="0" borderId="0" xfId="0" applyNumberFormat="1" applyFont="1"/>
    <xf numFmtId="10" fontId="2" fillId="9" borderId="0" xfId="0" applyNumberFormat="1" applyFont="1" applyFill="1"/>
    <xf numFmtId="0" fontId="2" fillId="0" borderId="13" xfId="0" applyFont="1" applyBorder="1"/>
    <xf numFmtId="0" fontId="18" fillId="3" borderId="13" xfId="0" applyFont="1" applyFill="1" applyBorder="1" applyAlignment="1">
      <alignment horizontal="right"/>
    </xf>
    <xf numFmtId="10" fontId="2" fillId="3" borderId="0" xfId="0" applyNumberFormat="1" applyFont="1" applyFill="1"/>
    <xf numFmtId="0" fontId="18" fillId="3" borderId="21" xfId="0" applyFont="1" applyFill="1" applyBorder="1" applyAlignment="1">
      <alignment horizontal="right"/>
    </xf>
    <xf numFmtId="0" fontId="18" fillId="3" borderId="15" xfId="0" applyFont="1" applyFill="1" applyBorder="1" applyAlignment="1">
      <alignment horizontal="right"/>
    </xf>
    <xf numFmtId="0" fontId="2" fillId="3" borderId="15" xfId="0" applyFont="1" applyFill="1" applyBorder="1" applyAlignment="1">
      <alignment horizontal="center"/>
    </xf>
    <xf numFmtId="10" fontId="2" fillId="3" borderId="15" xfId="0" applyNumberFormat="1" applyFont="1" applyFill="1" applyBorder="1"/>
    <xf numFmtId="0" fontId="5" fillId="0" borderId="0" xfId="0" applyFont="1" applyAlignment="1">
      <alignment horizontal="left"/>
    </xf>
    <xf numFmtId="0" fontId="3" fillId="28" borderId="0" xfId="0" applyFont="1" applyFill="1"/>
    <xf numFmtId="0" fontId="3" fillId="3" borderId="0" xfId="0" applyFont="1" applyFill="1"/>
    <xf numFmtId="0" fontId="25" fillId="0" borderId="11" xfId="0" applyFont="1" applyBorder="1" applyAlignment="1">
      <alignment wrapText="1"/>
    </xf>
    <xf numFmtId="0" fontId="25" fillId="0" borderId="0" xfId="0" applyFont="1"/>
    <xf numFmtId="0" fontId="25" fillId="0" borderId="15" xfId="0" applyFont="1" applyBorder="1"/>
    <xf numFmtId="0" fontId="3" fillId="0" borderId="13" xfId="0" applyFont="1" applyBorder="1"/>
    <xf numFmtId="0" fontId="28" fillId="0" borderId="0" xfId="0" applyFont="1" applyAlignment="1">
      <alignment horizontal="right" wrapText="1"/>
    </xf>
    <xf numFmtId="165" fontId="3" fillId="0" borderId="0" xfId="0" applyNumberFormat="1" applyFont="1" applyAlignment="1">
      <alignment horizontal="center" vertical="center"/>
    </xf>
    <xf numFmtId="0" fontId="3" fillId="35" borderId="0" xfId="0" applyFont="1" applyFill="1"/>
    <xf numFmtId="0" fontId="3" fillId="35" borderId="0" xfId="0" quotePrefix="1" applyFont="1" applyFill="1" applyAlignment="1">
      <alignment horizontal="center"/>
    </xf>
    <xf numFmtId="6" fontId="5" fillId="35" borderId="0" xfId="0" applyNumberFormat="1" applyFont="1" applyFill="1"/>
    <xf numFmtId="0" fontId="3" fillId="12" borderId="21" xfId="0" applyFont="1" applyFill="1" applyBorder="1" applyAlignment="1">
      <alignment horizontal="right" vertical="top"/>
    </xf>
    <xf numFmtId="6" fontId="5" fillId="22" borderId="14" xfId="0" applyNumberFormat="1" applyFont="1" applyFill="1" applyBorder="1"/>
    <xf numFmtId="6" fontId="5" fillId="9" borderId="14" xfId="0" applyNumberFormat="1" applyFont="1" applyFill="1" applyBorder="1"/>
    <xf numFmtId="0" fontId="44" fillId="0" borderId="0" xfId="0" applyFont="1" applyAlignment="1">
      <alignment horizontal="right"/>
    </xf>
    <xf numFmtId="0" fontId="40" fillId="0" borderId="0" xfId="0" applyFont="1" applyAlignment="1">
      <alignment horizontal="center"/>
    </xf>
    <xf numFmtId="164" fontId="40" fillId="0" borderId="0" xfId="0" applyNumberFormat="1" applyFont="1"/>
    <xf numFmtId="6" fontId="40" fillId="0" borderId="0" xfId="0" applyNumberFormat="1" applyFont="1"/>
    <xf numFmtId="0" fontId="45" fillId="0" borderId="0" xfId="0" applyFont="1" applyAlignment="1">
      <alignment horizontal="left"/>
    </xf>
    <xf numFmtId="0" fontId="44" fillId="23" borderId="2" xfId="0" quotePrefix="1" applyFont="1" applyFill="1" applyBorder="1" applyAlignment="1">
      <alignment horizontal="center"/>
    </xf>
    <xf numFmtId="6" fontId="44" fillId="23" borderId="2" xfId="0" applyNumberFormat="1" applyFont="1" applyFill="1" applyBorder="1"/>
    <xf numFmtId="0" fontId="44" fillId="23" borderId="2" xfId="0" applyFont="1" applyFill="1" applyBorder="1"/>
    <xf numFmtId="6" fontId="44" fillId="23" borderId="22" xfId="0" applyNumberFormat="1" applyFont="1" applyFill="1" applyBorder="1"/>
    <xf numFmtId="0" fontId="3" fillId="17" borderId="13" xfId="0" applyFont="1" applyFill="1" applyBorder="1"/>
    <xf numFmtId="0" fontId="3" fillId="17" borderId="21" xfId="0" applyFont="1" applyFill="1" applyBorder="1"/>
    <xf numFmtId="0" fontId="3" fillId="36" borderId="13" xfId="0" applyFont="1" applyFill="1" applyBorder="1"/>
    <xf numFmtId="0" fontId="3" fillId="36" borderId="21" xfId="0" applyFont="1" applyFill="1" applyBorder="1"/>
    <xf numFmtId="0" fontId="3" fillId="18" borderId="23" xfId="0" applyFont="1" applyFill="1" applyBorder="1"/>
    <xf numFmtId="0" fontId="3" fillId="18" borderId="13" xfId="0" applyFont="1" applyFill="1" applyBorder="1"/>
    <xf numFmtId="0" fontId="3" fillId="18" borderId="21" xfId="0" applyFont="1" applyFill="1" applyBorder="1"/>
    <xf numFmtId="0" fontId="56" fillId="0" borderId="0" xfId="0" applyFont="1"/>
    <xf numFmtId="0" fontId="70" fillId="0" borderId="0" xfId="0" applyFont="1" applyAlignment="1">
      <alignment horizontal="left" vertical="center"/>
    </xf>
    <xf numFmtId="49" fontId="22" fillId="0" borderId="0" xfId="0" applyNumberFormat="1" applyFont="1" applyAlignment="1">
      <alignment horizontal="right" wrapText="1"/>
    </xf>
    <xf numFmtId="0" fontId="2" fillId="9" borderId="0" xfId="0" applyFont="1" applyFill="1" applyAlignment="1">
      <alignment horizontal="center"/>
    </xf>
    <xf numFmtId="0" fontId="2" fillId="37" borderId="11" xfId="0" applyFont="1" applyFill="1" applyBorder="1" applyAlignment="1">
      <alignment horizontal="center"/>
    </xf>
    <xf numFmtId="0" fontId="2" fillId="37" borderId="0" xfId="0" applyFont="1" applyFill="1"/>
    <xf numFmtId="0" fontId="29" fillId="37" borderId="0" xfId="0" applyFont="1" applyFill="1"/>
    <xf numFmtId="0" fontId="2" fillId="9" borderId="23" xfId="0" applyFont="1" applyFill="1" applyBorder="1"/>
    <xf numFmtId="0" fontId="2" fillId="9" borderId="11" xfId="0" applyFont="1" applyFill="1" applyBorder="1"/>
    <xf numFmtId="0" fontId="5" fillId="9" borderId="11" xfId="0" applyFont="1" applyFill="1" applyBorder="1" applyAlignment="1">
      <alignment vertical="center"/>
    </xf>
    <xf numFmtId="0" fontId="2" fillId="9" borderId="11" xfId="0" applyFont="1" applyFill="1" applyBorder="1" applyAlignment="1">
      <alignment horizontal="center"/>
    </xf>
    <xf numFmtId="0" fontId="18" fillId="9" borderId="13" xfId="0" applyFont="1" applyFill="1" applyBorder="1" applyAlignment="1">
      <alignment horizontal="right"/>
    </xf>
    <xf numFmtId="0" fontId="2" fillId="9" borderId="13" xfId="0" applyFont="1" applyFill="1" applyBorder="1"/>
    <xf numFmtId="10" fontId="2" fillId="9" borderId="11" xfId="0" applyNumberFormat="1" applyFont="1" applyFill="1" applyBorder="1"/>
    <xf numFmtId="6" fontId="2" fillId="9" borderId="11" xfId="0" applyNumberFormat="1" applyFont="1" applyFill="1" applyBorder="1"/>
    <xf numFmtId="6" fontId="2" fillId="9" borderId="12" xfId="0" applyNumberFormat="1" applyFont="1" applyFill="1" applyBorder="1"/>
    <xf numFmtId="0" fontId="42" fillId="9" borderId="11" xfId="0" applyFont="1" applyFill="1" applyBorder="1"/>
    <xf numFmtId="0" fontId="45" fillId="9" borderId="11" xfId="0" applyFont="1" applyFill="1" applyBorder="1" applyAlignment="1">
      <alignment vertical="center"/>
    </xf>
    <xf numFmtId="0" fontId="49" fillId="9" borderId="13" xfId="0" applyFont="1" applyFill="1" applyBorder="1" applyAlignment="1">
      <alignment horizontal="right"/>
    </xf>
    <xf numFmtId="0" fontId="42" fillId="9" borderId="0" xfId="0" applyFont="1" applyFill="1"/>
    <xf numFmtId="0" fontId="29" fillId="0" borderId="0" xfId="0" applyFont="1"/>
    <xf numFmtId="0" fontId="20" fillId="0" borderId="0" xfId="0" applyFont="1" applyAlignment="1">
      <alignment horizontal="left"/>
    </xf>
    <xf numFmtId="2" fontId="2" fillId="0" borderId="0" xfId="0" applyNumberFormat="1" applyFont="1" applyAlignment="1">
      <alignment vertical="top"/>
    </xf>
    <xf numFmtId="0" fontId="2" fillId="17" borderId="11" xfId="0" applyFont="1" applyFill="1" applyBorder="1"/>
    <xf numFmtId="0" fontId="2" fillId="17" borderId="15" xfId="0" applyFont="1" applyFill="1" applyBorder="1"/>
    <xf numFmtId="0" fontId="18" fillId="0" borderId="13" xfId="0" applyFont="1" applyBorder="1" applyAlignment="1">
      <alignment horizontal="right"/>
    </xf>
    <xf numFmtId="0" fontId="29" fillId="9" borderId="0" xfId="0" applyFont="1" applyFill="1"/>
    <xf numFmtId="0" fontId="41" fillId="9" borderId="23" xfId="0" applyFont="1" applyFill="1" applyBorder="1"/>
    <xf numFmtId="0" fontId="41" fillId="9" borderId="11" xfId="0" applyFont="1" applyFill="1" applyBorder="1"/>
    <xf numFmtId="0" fontId="46" fillId="9" borderId="13" xfId="0" applyFont="1" applyFill="1" applyBorder="1" applyAlignment="1">
      <alignment horizontal="right"/>
    </xf>
    <xf numFmtId="0" fontId="54" fillId="9" borderId="0" xfId="0" applyFont="1" applyFill="1" applyAlignment="1">
      <alignment horizontal="left"/>
    </xf>
    <xf numFmtId="0" fontId="54" fillId="9" borderId="13" xfId="0" applyFont="1" applyFill="1" applyBorder="1" applyAlignment="1">
      <alignment horizontal="right"/>
    </xf>
    <xf numFmtId="164" fontId="2" fillId="9" borderId="11" xfId="0" applyNumberFormat="1" applyFont="1" applyFill="1" applyBorder="1"/>
    <xf numFmtId="6" fontId="2" fillId="9" borderId="0" xfId="0" applyNumberFormat="1" applyFont="1" applyFill="1" applyAlignment="1">
      <alignment vertical="top"/>
    </xf>
    <xf numFmtId="2" fontId="2" fillId="9" borderId="11" xfId="0" applyNumberFormat="1" applyFont="1" applyFill="1" applyBorder="1"/>
    <xf numFmtId="2" fontId="2" fillId="9" borderId="0" xfId="0" applyNumberFormat="1" applyFont="1" applyFill="1" applyAlignment="1">
      <alignment vertical="top"/>
    </xf>
    <xf numFmtId="0" fontId="2" fillId="9" borderId="0" xfId="0" applyFont="1" applyFill="1" applyAlignment="1">
      <alignment vertical="top"/>
    </xf>
    <xf numFmtId="6" fontId="2" fillId="9" borderId="14" xfId="0" applyNumberFormat="1" applyFont="1" applyFill="1" applyBorder="1" applyAlignment="1">
      <alignment vertical="top"/>
    </xf>
    <xf numFmtId="6" fontId="2" fillId="3" borderId="12" xfId="0" applyNumberFormat="1" applyFont="1" applyFill="1" applyBorder="1"/>
    <xf numFmtId="0" fontId="49" fillId="0" borderId="13" xfId="0" applyFont="1" applyBorder="1" applyAlignment="1">
      <alignment horizontal="right"/>
    </xf>
    <xf numFmtId="0" fontId="42" fillId="0" borderId="0" xfId="0" applyFont="1" applyAlignment="1">
      <alignment horizontal="right"/>
    </xf>
    <xf numFmtId="165" fontId="3" fillId="0" borderId="1" xfId="0" applyNumberFormat="1" applyFont="1" applyBorder="1" applyAlignment="1">
      <alignment horizontal="center" vertical="center"/>
    </xf>
    <xf numFmtId="0" fontId="44" fillId="24" borderId="2" xfId="0" applyFont="1" applyFill="1" applyBorder="1"/>
    <xf numFmtId="0" fontId="44" fillId="24" borderId="2" xfId="0" quotePrefix="1" applyFont="1" applyFill="1" applyBorder="1" applyAlignment="1">
      <alignment horizontal="center"/>
    </xf>
    <xf numFmtId="6" fontId="44" fillId="24" borderId="2" xfId="0" applyNumberFormat="1" applyFont="1" applyFill="1" applyBorder="1"/>
    <xf numFmtId="6" fontId="44" fillId="24" borderId="22" xfId="0" applyNumberFormat="1" applyFont="1" applyFill="1" applyBorder="1"/>
    <xf numFmtId="0" fontId="3" fillId="0" borderId="0" xfId="0" applyFont="1" applyAlignment="1">
      <alignment horizontal="left" wrapText="1"/>
    </xf>
    <xf numFmtId="2" fontId="2" fillId="25" borderId="0" xfId="0" applyNumberFormat="1" applyFont="1" applyFill="1"/>
    <xf numFmtId="0" fontId="2" fillId="25" borderId="0" xfId="0" applyFont="1" applyFill="1"/>
    <xf numFmtId="0" fontId="3" fillId="3" borderId="11" xfId="0" applyFont="1" applyFill="1" applyBorder="1"/>
    <xf numFmtId="0" fontId="2" fillId="26" borderId="0" xfId="0" applyFont="1" applyFill="1" applyProtection="1">
      <protection locked="0"/>
    </xf>
    <xf numFmtId="6" fontId="2" fillId="38" borderId="0" xfId="0" applyNumberFormat="1" applyFont="1" applyFill="1"/>
    <xf numFmtId="0" fontId="2" fillId="39" borderId="0" xfId="0" applyFont="1" applyFill="1"/>
    <xf numFmtId="0" fontId="2" fillId="38" borderId="0" xfId="0" applyFont="1" applyFill="1"/>
    <xf numFmtId="6" fontId="2" fillId="39" borderId="0" xfId="0" applyNumberFormat="1" applyFont="1" applyFill="1"/>
    <xf numFmtId="0" fontId="3" fillId="3" borderId="23" xfId="0" applyFont="1" applyFill="1" applyBorder="1"/>
    <xf numFmtId="0" fontId="25" fillId="3" borderId="11" xfId="0" applyFont="1" applyFill="1" applyBorder="1" applyAlignment="1">
      <alignment wrapText="1"/>
    </xf>
    <xf numFmtId="0" fontId="3" fillId="9" borderId="13" xfId="0" applyFont="1" applyFill="1" applyBorder="1"/>
    <xf numFmtId="0" fontId="3" fillId="9" borderId="0" xfId="0" applyFont="1" applyFill="1"/>
    <xf numFmtId="0" fontId="25" fillId="9" borderId="0" xfId="0" applyFont="1" applyFill="1"/>
    <xf numFmtId="0" fontId="3" fillId="22" borderId="13" xfId="0" applyFont="1" applyFill="1" applyBorder="1"/>
    <xf numFmtId="0" fontId="3" fillId="3" borderId="21" xfId="0" applyFont="1" applyFill="1" applyBorder="1"/>
    <xf numFmtId="0" fontId="3" fillId="3" borderId="15" xfId="0" applyFont="1" applyFill="1" applyBorder="1"/>
    <xf numFmtId="0" fontId="42" fillId="3" borderId="15" xfId="0" applyFont="1" applyFill="1" applyBorder="1"/>
    <xf numFmtId="0" fontId="25" fillId="3" borderId="15" xfId="0" applyFont="1" applyFill="1" applyBorder="1"/>
    <xf numFmtId="0" fontId="0" fillId="12" borderId="0" xfId="0" applyFill="1"/>
    <xf numFmtId="0" fontId="3" fillId="26" borderId="11" xfId="0" applyFont="1" applyFill="1" applyBorder="1"/>
    <xf numFmtId="0" fontId="3" fillId="26" borderId="15" xfId="0" applyFont="1" applyFill="1" applyBorder="1"/>
    <xf numFmtId="10" fontId="2" fillId="9" borderId="0" xfId="4" applyNumberFormat="1" applyFont="1" applyFill="1" applyBorder="1"/>
    <xf numFmtId="0" fontId="3" fillId="0" borderId="0" xfId="0" quotePrefix="1" applyFont="1" applyAlignment="1">
      <alignment horizontal="left"/>
    </xf>
    <xf numFmtId="0" fontId="3" fillId="0" borderId="0" xfId="0" applyFont="1" applyAlignment="1">
      <alignment horizontal="left"/>
    </xf>
    <xf numFmtId="0" fontId="3" fillId="23" borderId="2" xfId="0" applyFont="1" applyFill="1" applyBorder="1" applyAlignment="1">
      <alignment vertical="center"/>
    </xf>
    <xf numFmtId="6" fontId="3" fillId="23" borderId="2" xfId="0" applyNumberFormat="1" applyFont="1" applyFill="1" applyBorder="1" applyAlignment="1">
      <alignment vertical="center"/>
    </xf>
    <xf numFmtId="6" fontId="3" fillId="23" borderId="22" xfId="0" applyNumberFormat="1" applyFont="1" applyFill="1" applyBorder="1" applyAlignment="1">
      <alignment vertical="center"/>
    </xf>
    <xf numFmtId="0" fontId="3" fillId="0" borderId="0" xfId="0" quotePrefix="1" applyFont="1" applyAlignment="1">
      <alignment horizontal="left" wrapText="1"/>
    </xf>
    <xf numFmtId="0" fontId="71" fillId="0" borderId="0" xfId="0" applyFont="1" applyAlignment="1">
      <alignment horizontal="left" vertical="center"/>
    </xf>
    <xf numFmtId="0" fontId="72" fillId="0" borderId="0" xfId="0" applyFont="1" applyAlignment="1">
      <alignment horizontal="left" vertical="center"/>
    </xf>
    <xf numFmtId="6" fontId="3" fillId="24" borderId="80" xfId="0" applyNumberFormat="1" applyFont="1" applyFill="1" applyBorder="1"/>
    <xf numFmtId="6" fontId="3" fillId="23" borderId="81" xfId="0" applyNumberFormat="1" applyFont="1" applyFill="1" applyBorder="1" applyAlignment="1">
      <alignment vertical="center"/>
    </xf>
    <xf numFmtId="6" fontId="3" fillId="22" borderId="20" xfId="0" applyNumberFormat="1" applyFont="1" applyFill="1" applyBorder="1"/>
    <xf numFmtId="6" fontId="44" fillId="22" borderId="20" xfId="0" applyNumberFormat="1" applyFont="1" applyFill="1" applyBorder="1"/>
    <xf numFmtId="6" fontId="3" fillId="24" borderId="81" xfId="0" applyNumberFormat="1" applyFont="1" applyFill="1" applyBorder="1"/>
    <xf numFmtId="6" fontId="44" fillId="23" borderId="81" xfId="0" applyNumberFormat="1" applyFont="1" applyFill="1" applyBorder="1"/>
    <xf numFmtId="6" fontId="5" fillId="3" borderId="78" xfId="0" applyNumberFormat="1" applyFont="1" applyFill="1" applyBorder="1"/>
    <xf numFmtId="0" fontId="0" fillId="41" borderId="0" xfId="0" applyFill="1"/>
    <xf numFmtId="0" fontId="0" fillId="41" borderId="0" xfId="0" applyFill="1" applyAlignment="1">
      <alignment vertical="center"/>
    </xf>
    <xf numFmtId="0" fontId="2" fillId="41" borderId="0" xfId="0" applyFont="1" applyFill="1"/>
    <xf numFmtId="0" fontId="2" fillId="41" borderId="0" xfId="0" applyFont="1" applyFill="1" applyAlignment="1">
      <alignment vertical="center"/>
    </xf>
    <xf numFmtId="0" fontId="3" fillId="41" borderId="0" xfId="0" applyFont="1" applyFill="1"/>
    <xf numFmtId="0" fontId="0" fillId="41" borderId="0" xfId="0" applyFill="1" applyProtection="1">
      <protection hidden="1"/>
    </xf>
    <xf numFmtId="0" fontId="0" fillId="41" borderId="0" xfId="0" applyFill="1" applyAlignment="1">
      <alignment wrapText="1"/>
    </xf>
    <xf numFmtId="9" fontId="3" fillId="27" borderId="4" xfId="4" applyFont="1" applyFill="1" applyBorder="1" applyAlignment="1">
      <alignment horizontal="center" vertical="center"/>
    </xf>
    <xf numFmtId="10" fontId="3" fillId="34" borderId="20" xfId="4" applyNumberFormat="1" applyFont="1" applyFill="1" applyBorder="1" applyAlignment="1">
      <alignment horizontal="center"/>
    </xf>
    <xf numFmtId="165" fontId="3" fillId="34" borderId="20" xfId="0" applyNumberFormat="1" applyFont="1" applyFill="1" applyBorder="1" applyAlignment="1">
      <alignment horizontal="center" vertical="center"/>
    </xf>
    <xf numFmtId="9" fontId="3" fillId="0" borderId="0" xfId="0" applyNumberFormat="1" applyFont="1" applyAlignment="1">
      <alignment horizontal="center" vertical="center"/>
    </xf>
    <xf numFmtId="9" fontId="3" fillId="33" borderId="20" xfId="4" applyFont="1" applyFill="1" applyBorder="1" applyAlignment="1">
      <alignment horizontal="center" vertical="center"/>
    </xf>
    <xf numFmtId="0" fontId="77" fillId="0" borderId="0" xfId="0" applyFont="1" applyAlignment="1">
      <alignment horizontal="right" wrapText="1"/>
    </xf>
    <xf numFmtId="0" fontId="3" fillId="18" borderId="0" xfId="0" applyFont="1" applyFill="1"/>
    <xf numFmtId="0" fontId="3" fillId="18" borderId="11" xfId="0" applyFont="1" applyFill="1" applyBorder="1"/>
    <xf numFmtId="0" fontId="3" fillId="18" borderId="15" xfId="0" applyFont="1" applyFill="1" applyBorder="1"/>
    <xf numFmtId="0" fontId="0" fillId="0" borderId="13" xfId="0" applyBorder="1"/>
    <xf numFmtId="0" fontId="3" fillId="0" borderId="14" xfId="0" applyFont="1" applyBorder="1" applyAlignment="1">
      <alignment horizontal="center"/>
    </xf>
    <xf numFmtId="0" fontId="3" fillId="17" borderId="15" xfId="0" applyFont="1" applyFill="1" applyBorder="1"/>
    <xf numFmtId="0" fontId="3" fillId="36" borderId="0" xfId="0" applyFont="1" applyFill="1"/>
    <xf numFmtId="6" fontId="3" fillId="14" borderId="0" xfId="0" applyNumberFormat="1" applyFont="1" applyFill="1"/>
    <xf numFmtId="0" fontId="0" fillId="34" borderId="23" xfId="0" applyFill="1" applyBorder="1"/>
    <xf numFmtId="0" fontId="0" fillId="34" borderId="11" xfId="0" applyFill="1" applyBorder="1"/>
    <xf numFmtId="0" fontId="3" fillId="36" borderId="15" xfId="0" applyFont="1" applyFill="1" applyBorder="1"/>
    <xf numFmtId="49" fontId="10" fillId="36" borderId="0" xfId="0" applyNumberFormat="1" applyFont="1" applyFill="1" applyAlignment="1">
      <alignment horizontal="left" wrapText="1"/>
    </xf>
    <xf numFmtId="49" fontId="10" fillId="17" borderId="0" xfId="0" applyNumberFormat="1" applyFont="1" applyFill="1" applyAlignment="1">
      <alignment horizontal="left" wrapText="1"/>
    </xf>
    <xf numFmtId="0" fontId="2" fillId="0" borderId="0" xfId="0" applyFont="1" applyAlignment="1">
      <alignment vertical="top" wrapText="1"/>
    </xf>
    <xf numFmtId="0" fontId="37" fillId="0" borderId="0" xfId="3"/>
    <xf numFmtId="0" fontId="3" fillId="3" borderId="13" xfId="0" applyFont="1" applyFill="1" applyBorder="1" applyAlignment="1">
      <alignment vertical="top"/>
    </xf>
    <xf numFmtId="0" fontId="3" fillId="12" borderId="0" xfId="0" quotePrefix="1" applyFont="1" applyFill="1" applyAlignment="1">
      <alignment horizontal="center" vertical="center"/>
    </xf>
    <xf numFmtId="6" fontId="5" fillId="12" borderId="0" xfId="0" applyNumberFormat="1" applyFont="1" applyFill="1" applyAlignment="1">
      <alignment vertical="center"/>
    </xf>
    <xf numFmtId="6" fontId="5" fillId="0" borderId="0" xfId="0" applyNumberFormat="1" applyFont="1" applyAlignment="1">
      <alignment vertical="center"/>
    </xf>
    <xf numFmtId="0" fontId="3" fillId="26" borderId="0" xfId="0" quotePrefix="1" applyFont="1" applyFill="1" applyAlignment="1">
      <alignment horizontal="center" vertical="center"/>
    </xf>
    <xf numFmtId="6" fontId="5" fillId="26" borderId="0" xfId="0" applyNumberFormat="1" applyFont="1" applyFill="1" applyAlignment="1">
      <alignment vertical="center"/>
    </xf>
    <xf numFmtId="0" fontId="3" fillId="17" borderId="0" xfId="0" quotePrefix="1" applyFont="1" applyFill="1" applyAlignment="1">
      <alignment horizontal="center" vertical="center"/>
    </xf>
    <xf numFmtId="6" fontId="5" fillId="17" borderId="0" xfId="0" applyNumberFormat="1" applyFont="1" applyFill="1" applyAlignment="1">
      <alignment vertical="center"/>
    </xf>
    <xf numFmtId="6" fontId="5" fillId="22" borderId="14" xfId="0" applyNumberFormat="1" applyFont="1" applyFill="1" applyBorder="1" applyAlignment="1">
      <alignment vertical="center"/>
    </xf>
    <xf numFmtId="0" fontId="3" fillId="41" borderId="0" xfId="0" applyFont="1" applyFill="1" applyAlignment="1">
      <alignment vertical="center"/>
    </xf>
    <xf numFmtId="0" fontId="3" fillId="0" borderId="70" xfId="0" applyFont="1" applyBorder="1" applyAlignment="1">
      <alignment horizontal="right" vertical="top"/>
    </xf>
    <xf numFmtId="0" fontId="40" fillId="0" borderId="71" xfId="0" applyFont="1" applyBorder="1" applyAlignment="1">
      <alignment horizontal="left" wrapText="1"/>
    </xf>
    <xf numFmtId="0" fontId="40" fillId="0" borderId="72" xfId="0" applyFont="1" applyBorder="1" applyAlignment="1">
      <alignment horizontal="left" wrapText="1"/>
    </xf>
    <xf numFmtId="0" fontId="3" fillId="12" borderId="70" xfId="0" applyFont="1" applyFill="1" applyBorder="1" applyAlignment="1">
      <alignment horizontal="right" vertical="center"/>
    </xf>
    <xf numFmtId="0" fontId="3" fillId="40" borderId="70" xfId="0" applyFont="1" applyFill="1" applyBorder="1" applyAlignment="1">
      <alignment horizontal="right" vertical="top"/>
    </xf>
    <xf numFmtId="0" fontId="0" fillId="40" borderId="69" xfId="0" applyFill="1" applyBorder="1"/>
    <xf numFmtId="0" fontId="0" fillId="40" borderId="11" xfId="0" applyFill="1" applyBorder="1" applyAlignment="1">
      <alignment horizontal="left" vertical="center" wrapText="1"/>
    </xf>
    <xf numFmtId="0" fontId="3" fillId="0" borderId="43" xfId="0" applyFont="1" applyBorder="1" applyAlignment="1">
      <alignment horizontal="right" vertical="center"/>
    </xf>
    <xf numFmtId="0" fontId="12" fillId="42" borderId="44" xfId="0" applyFont="1" applyFill="1" applyBorder="1" applyAlignment="1">
      <alignment horizontal="right" vertical="center"/>
    </xf>
    <xf numFmtId="0" fontId="3" fillId="12" borderId="44" xfId="0" applyFont="1" applyFill="1" applyBorder="1" applyAlignment="1">
      <alignment horizontal="right" vertical="center"/>
    </xf>
    <xf numFmtId="0" fontId="3" fillId="19" borderId="44" xfId="0" applyFont="1" applyFill="1" applyBorder="1" applyAlignment="1">
      <alignment horizontal="right" vertical="center"/>
    </xf>
    <xf numFmtId="0" fontId="22" fillId="3" borderId="11" xfId="0" applyFont="1" applyFill="1" applyBorder="1" applyAlignment="1">
      <alignment horizontal="center" vertical="center"/>
    </xf>
    <xf numFmtId="0" fontId="22" fillId="0" borderId="0" xfId="0" applyFont="1" applyAlignment="1">
      <alignment horizontal="center" vertical="center"/>
    </xf>
    <xf numFmtId="0" fontId="22" fillId="0" borderId="0" xfId="0" applyFont="1" applyAlignment="1">
      <alignment horizontal="center" vertical="center" wrapText="1"/>
    </xf>
    <xf numFmtId="0" fontId="3" fillId="0" borderId="0" xfId="0" applyFont="1" applyAlignment="1">
      <alignment horizontal="center" vertical="center" wrapText="1"/>
    </xf>
    <xf numFmtId="0" fontId="5" fillId="0" borderId="0" xfId="0" applyFont="1" applyProtection="1">
      <protection hidden="1"/>
    </xf>
    <xf numFmtId="0" fontId="13" fillId="0" borderId="0" xfId="0" applyFont="1" applyAlignment="1">
      <alignment horizontal="center" vertical="center" wrapText="1"/>
    </xf>
    <xf numFmtId="0" fontId="55" fillId="0" borderId="0" xfId="0" applyFont="1" applyAlignment="1">
      <alignment horizontal="center" vertical="center" wrapText="1"/>
    </xf>
    <xf numFmtId="6" fontId="3" fillId="0" borderId="0" xfId="0" applyNumberFormat="1" applyFont="1" applyAlignment="1">
      <alignment vertical="center"/>
    </xf>
    <xf numFmtId="6" fontId="44" fillId="0" borderId="0" xfId="0" applyNumberFormat="1" applyFont="1"/>
    <xf numFmtId="0" fontId="3" fillId="0" borderId="23" xfId="0" quotePrefix="1" applyFont="1" applyBorder="1" applyAlignment="1">
      <alignment horizontal="right"/>
    </xf>
    <xf numFmtId="0" fontId="3" fillId="0" borderId="13" xfId="0" quotePrefix="1" applyFont="1" applyBorder="1" applyAlignment="1">
      <alignment horizontal="right"/>
    </xf>
    <xf numFmtId="0" fontId="78" fillId="0" borderId="0" xfId="0" applyFont="1"/>
    <xf numFmtId="0" fontId="3" fillId="0" borderId="11" xfId="0" applyFont="1" applyBorder="1" applyAlignment="1">
      <alignment horizontal="left" wrapText="1"/>
    </xf>
    <xf numFmtId="0" fontId="0" fillId="0" borderId="14" xfId="0" applyBorder="1"/>
    <xf numFmtId="0" fontId="2" fillId="35" borderId="0" xfId="0" applyFont="1" applyFill="1"/>
    <xf numFmtId="6" fontId="2" fillId="35" borderId="0" xfId="0" applyNumberFormat="1" applyFont="1" applyFill="1"/>
    <xf numFmtId="0" fontId="2" fillId="0" borderId="14" xfId="0" applyFont="1" applyBorder="1"/>
    <xf numFmtId="9" fontId="3" fillId="0" borderId="0" xfId="0" applyNumberFormat="1" applyFont="1"/>
    <xf numFmtId="0" fontId="2" fillId="20" borderId="0" xfId="0" applyFont="1" applyFill="1"/>
    <xf numFmtId="0" fontId="2" fillId="28" borderId="0" xfId="0" applyFont="1" applyFill="1"/>
    <xf numFmtId="0" fontId="3" fillId="13" borderId="17" xfId="0" applyFont="1" applyFill="1" applyBorder="1" applyAlignment="1">
      <alignment horizontal="center" vertical="center"/>
    </xf>
    <xf numFmtId="0" fontId="3" fillId="13" borderId="18" xfId="0" applyFont="1" applyFill="1" applyBorder="1" applyAlignment="1">
      <alignment horizontal="center" vertical="center"/>
    </xf>
    <xf numFmtId="0" fontId="3" fillId="20" borderId="17" xfId="0" applyFont="1" applyFill="1" applyBorder="1" applyAlignment="1">
      <alignment horizontal="center" vertical="center"/>
    </xf>
    <xf numFmtId="0" fontId="3" fillId="20" borderId="18" xfId="0" applyFont="1" applyFill="1" applyBorder="1" applyAlignment="1">
      <alignment horizontal="center" vertical="center"/>
    </xf>
    <xf numFmtId="0" fontId="3" fillId="44" borderId="17" xfId="0" applyFont="1" applyFill="1" applyBorder="1" applyAlignment="1">
      <alignment horizontal="center" vertical="center"/>
    </xf>
    <xf numFmtId="0" fontId="3" fillId="44" borderId="18" xfId="0" applyFont="1" applyFill="1" applyBorder="1" applyAlignment="1">
      <alignment horizontal="center" vertical="center"/>
    </xf>
    <xf numFmtId="6" fontId="2" fillId="10" borderId="0" xfId="0" applyNumberFormat="1" applyFont="1" applyFill="1"/>
    <xf numFmtId="0" fontId="2" fillId="13" borderId="0" xfId="0" applyFont="1" applyFill="1"/>
    <xf numFmtId="6" fontId="2" fillId="13" borderId="0" xfId="0" applyNumberFormat="1" applyFont="1" applyFill="1"/>
    <xf numFmtId="0" fontId="3" fillId="19" borderId="70" xfId="0" applyFont="1" applyFill="1" applyBorder="1" applyAlignment="1">
      <alignment horizontal="right" vertical="center"/>
    </xf>
    <xf numFmtId="0" fontId="3" fillId="19" borderId="21" xfId="0" applyFont="1" applyFill="1" applyBorder="1" applyAlignment="1">
      <alignment horizontal="right" vertical="top"/>
    </xf>
    <xf numFmtId="0" fontId="3" fillId="19" borderId="17" xfId="0" applyFont="1" applyFill="1" applyBorder="1" applyAlignment="1">
      <alignment horizontal="center" vertical="center"/>
    </xf>
    <xf numFmtId="0" fontId="3" fillId="19" borderId="18" xfId="0" applyFont="1" applyFill="1" applyBorder="1" applyAlignment="1">
      <alignment horizontal="center" vertical="center"/>
    </xf>
    <xf numFmtId="0" fontId="3" fillId="19" borderId="19" xfId="0" applyFont="1" applyFill="1" applyBorder="1" applyAlignment="1">
      <alignment horizontal="center" vertical="center"/>
    </xf>
    <xf numFmtId="0" fontId="3" fillId="8" borderId="17" xfId="0" applyFont="1" applyFill="1" applyBorder="1" applyAlignment="1">
      <alignment horizontal="center" vertical="center"/>
    </xf>
    <xf numFmtId="0" fontId="3" fillId="8" borderId="18" xfId="0" applyFont="1" applyFill="1" applyBorder="1" applyAlignment="1">
      <alignment horizontal="center" vertical="center"/>
    </xf>
    <xf numFmtId="0" fontId="3" fillId="8" borderId="19" xfId="0" applyFont="1" applyFill="1" applyBorder="1" applyAlignment="1">
      <alignment horizontal="center" vertical="center"/>
    </xf>
    <xf numFmtId="0" fontId="3" fillId="10" borderId="17" xfId="0" applyFont="1" applyFill="1" applyBorder="1" applyAlignment="1">
      <alignment horizontal="center" vertical="center"/>
    </xf>
    <xf numFmtId="0" fontId="3" fillId="10" borderId="18" xfId="0" applyFont="1" applyFill="1" applyBorder="1" applyAlignment="1">
      <alignment horizontal="center" vertical="center"/>
    </xf>
    <xf numFmtId="0" fontId="3" fillId="10" borderId="19" xfId="0" applyFont="1" applyFill="1" applyBorder="1" applyAlignment="1">
      <alignment horizontal="center" vertical="center"/>
    </xf>
    <xf numFmtId="0" fontId="3" fillId="28" borderId="17" xfId="0" applyFont="1" applyFill="1" applyBorder="1" applyAlignment="1">
      <alignment horizontal="center" vertical="center"/>
    </xf>
    <xf numFmtId="0" fontId="3" fillId="28" borderId="18" xfId="0" applyFont="1" applyFill="1" applyBorder="1" applyAlignment="1">
      <alignment horizontal="center" vertical="center"/>
    </xf>
    <xf numFmtId="0" fontId="3" fillId="28" borderId="19" xfId="0" applyFont="1" applyFill="1" applyBorder="1" applyAlignment="1">
      <alignment horizontal="center" vertical="center"/>
    </xf>
    <xf numFmtId="0" fontId="3" fillId="35" borderId="17" xfId="0" applyFont="1" applyFill="1" applyBorder="1" applyAlignment="1">
      <alignment horizontal="center" vertical="center"/>
    </xf>
    <xf numFmtId="0" fontId="3" fillId="35" borderId="18" xfId="0" applyFont="1" applyFill="1" applyBorder="1" applyAlignment="1">
      <alignment horizontal="center" vertical="center"/>
    </xf>
    <xf numFmtId="0" fontId="3" fillId="35" borderId="19" xfId="0" applyFont="1" applyFill="1" applyBorder="1" applyAlignment="1">
      <alignment horizontal="center" vertical="center"/>
    </xf>
    <xf numFmtId="0" fontId="3" fillId="8" borderId="70" xfId="0" applyFont="1" applyFill="1" applyBorder="1" applyAlignment="1">
      <alignment horizontal="right" vertical="center"/>
    </xf>
    <xf numFmtId="0" fontId="0" fillId="19" borderId="0" xfId="0" applyFill="1"/>
    <xf numFmtId="6" fontId="3" fillId="19" borderId="0" xfId="0" applyNumberFormat="1" applyFont="1" applyFill="1"/>
    <xf numFmtId="0" fontId="3" fillId="19" borderId="11" xfId="0" quotePrefix="1" applyFont="1" applyFill="1" applyBorder="1" applyAlignment="1">
      <alignment horizontal="center"/>
    </xf>
    <xf numFmtId="6" fontId="5" fillId="19" borderId="11" xfId="0" applyNumberFormat="1" applyFont="1" applyFill="1" applyBorder="1"/>
    <xf numFmtId="0" fontId="3" fillId="19" borderId="0" xfId="0" quotePrefix="1" applyFont="1" applyFill="1" applyAlignment="1">
      <alignment horizontal="center"/>
    </xf>
    <xf numFmtId="6" fontId="5" fillId="19" borderId="0" xfId="0" applyNumberFormat="1" applyFont="1" applyFill="1"/>
    <xf numFmtId="0" fontId="3" fillId="19" borderId="15" xfId="0" quotePrefix="1" applyFont="1" applyFill="1" applyBorder="1" applyAlignment="1">
      <alignment horizontal="center"/>
    </xf>
    <xf numFmtId="6" fontId="5" fillId="19" borderId="15" xfId="0" applyNumberFormat="1" applyFont="1" applyFill="1" applyBorder="1"/>
    <xf numFmtId="0" fontId="0" fillId="23" borderId="11" xfId="0" applyFill="1" applyBorder="1" applyAlignment="1">
      <alignment horizontal="left" vertical="center" wrapText="1"/>
    </xf>
    <xf numFmtId="0" fontId="0" fillId="23" borderId="12" xfId="0" applyFill="1" applyBorder="1" applyAlignment="1">
      <alignment horizontal="left" vertical="center" wrapText="1"/>
    </xf>
    <xf numFmtId="0" fontId="0" fillId="10" borderId="0" xfId="0" applyFill="1"/>
    <xf numFmtId="0" fontId="3" fillId="10" borderId="0" xfId="0" applyFont="1" applyFill="1"/>
    <xf numFmtId="0" fontId="3" fillId="10" borderId="11" xfId="0" applyFont="1" applyFill="1" applyBorder="1"/>
    <xf numFmtId="0" fontId="3" fillId="10" borderId="11" xfId="0" quotePrefix="1" applyFont="1" applyFill="1" applyBorder="1" applyAlignment="1">
      <alignment horizontal="center"/>
    </xf>
    <xf numFmtId="6" fontId="5" fillId="10" borderId="11" xfId="0" applyNumberFormat="1" applyFont="1" applyFill="1" applyBorder="1"/>
    <xf numFmtId="6" fontId="5" fillId="10" borderId="0" xfId="0" applyNumberFormat="1" applyFont="1" applyFill="1"/>
    <xf numFmtId="0" fontId="3" fillId="10" borderId="0" xfId="0" quotePrefix="1" applyFont="1" applyFill="1" applyAlignment="1">
      <alignment horizontal="center"/>
    </xf>
    <xf numFmtId="0" fontId="3" fillId="10" borderId="15" xfId="0" applyFont="1" applyFill="1" applyBorder="1"/>
    <xf numFmtId="0" fontId="3" fillId="10" borderId="15" xfId="0" quotePrefix="1" applyFont="1" applyFill="1" applyBorder="1" applyAlignment="1">
      <alignment horizontal="center"/>
    </xf>
    <xf numFmtId="6" fontId="5" fillId="10" borderId="15" xfId="0" applyNumberFormat="1" applyFont="1" applyFill="1" applyBorder="1"/>
    <xf numFmtId="0" fontId="20" fillId="0" borderId="0" xfId="0" applyFont="1" applyAlignment="1">
      <alignment horizontal="left" vertical="top" wrapText="1"/>
    </xf>
    <xf numFmtId="0" fontId="0" fillId="8" borderId="0" xfId="0" applyFill="1"/>
    <xf numFmtId="0" fontId="3" fillId="8" borderId="11" xfId="0" quotePrefix="1" applyFont="1" applyFill="1" applyBorder="1" applyAlignment="1">
      <alignment horizontal="center"/>
    </xf>
    <xf numFmtId="6" fontId="5" fillId="8" borderId="11" xfId="0" applyNumberFormat="1" applyFont="1" applyFill="1" applyBorder="1"/>
    <xf numFmtId="6" fontId="5" fillId="8" borderId="0" xfId="0" applyNumberFormat="1" applyFont="1" applyFill="1"/>
    <xf numFmtId="0" fontId="3" fillId="8" borderId="15" xfId="0" quotePrefix="1" applyFont="1" applyFill="1" applyBorder="1" applyAlignment="1">
      <alignment horizontal="center"/>
    </xf>
    <xf numFmtId="6" fontId="5" fillId="8" borderId="15" xfId="0" applyNumberFormat="1" applyFont="1" applyFill="1" applyBorder="1"/>
    <xf numFmtId="0" fontId="40" fillId="23" borderId="71" xfId="0" applyFont="1" applyFill="1" applyBorder="1" applyAlignment="1">
      <alignment wrapText="1"/>
    </xf>
    <xf numFmtId="0" fontId="40" fillId="23" borderId="72" xfId="0" applyFont="1" applyFill="1" applyBorder="1" applyAlignment="1">
      <alignment wrapText="1"/>
    </xf>
    <xf numFmtId="0" fontId="73" fillId="0" borderId="0" xfId="0" applyFont="1" applyAlignment="1">
      <alignment vertical="center" wrapText="1"/>
    </xf>
    <xf numFmtId="0" fontId="73" fillId="41" borderId="78" xfId="0" applyFont="1" applyFill="1" applyBorder="1" applyAlignment="1">
      <alignment vertical="center" wrapText="1"/>
    </xf>
    <xf numFmtId="0" fontId="3" fillId="8" borderId="77" xfId="0" applyFont="1" applyFill="1" applyBorder="1" applyAlignment="1">
      <alignment horizontal="center" vertical="center" wrapText="1"/>
    </xf>
    <xf numFmtId="0" fontId="3" fillId="8" borderId="78" xfId="0" applyFont="1" applyFill="1" applyBorder="1" applyAlignment="1">
      <alignment horizontal="center"/>
    </xf>
    <xf numFmtId="6" fontId="3" fillId="8" borderId="78" xfId="0" applyNumberFormat="1" applyFont="1" applyFill="1" applyBorder="1"/>
    <xf numFmtId="0" fontId="3" fillId="3" borderId="78" xfId="0" applyFont="1" applyFill="1" applyBorder="1" applyAlignment="1">
      <alignment horizontal="left" vertical="center"/>
    </xf>
    <xf numFmtId="6" fontId="5" fillId="3" borderId="77" xfId="0" applyNumberFormat="1" applyFont="1" applyFill="1" applyBorder="1"/>
    <xf numFmtId="6" fontId="5" fillId="3" borderId="79" xfId="0" applyNumberFormat="1" applyFont="1" applyFill="1" applyBorder="1"/>
    <xf numFmtId="6" fontId="5" fillId="3" borderId="78" xfId="0" applyNumberFormat="1" applyFont="1" applyFill="1" applyBorder="1" applyAlignment="1">
      <alignment vertical="center"/>
    </xf>
    <xf numFmtId="0" fontId="3" fillId="43" borderId="17" xfId="0" applyFont="1" applyFill="1" applyBorder="1" applyAlignment="1">
      <alignment horizontal="center" vertical="center"/>
    </xf>
    <xf numFmtId="0" fontId="3" fillId="43" borderId="18" xfId="0" applyFont="1" applyFill="1" applyBorder="1" applyAlignment="1">
      <alignment horizontal="center" vertical="center"/>
    </xf>
    <xf numFmtId="0" fontId="3" fillId="44" borderId="19" xfId="0" applyFont="1" applyFill="1" applyBorder="1" applyAlignment="1">
      <alignment horizontal="center" vertical="center"/>
    </xf>
    <xf numFmtId="0" fontId="3" fillId="43" borderId="19" xfId="0" applyFont="1" applyFill="1" applyBorder="1" applyAlignment="1">
      <alignment horizontal="center" vertical="center"/>
    </xf>
    <xf numFmtId="0" fontId="3" fillId="13" borderId="19" xfId="0" applyFont="1" applyFill="1" applyBorder="1" applyAlignment="1">
      <alignment horizontal="center" vertical="center"/>
    </xf>
    <xf numFmtId="0" fontId="3" fillId="20" borderId="19" xfId="0" applyFont="1" applyFill="1" applyBorder="1" applyAlignment="1">
      <alignment horizontal="center" vertical="center"/>
    </xf>
    <xf numFmtId="0" fontId="44" fillId="3" borderId="2" xfId="0" applyFont="1" applyFill="1" applyBorder="1"/>
    <xf numFmtId="0" fontId="3" fillId="3" borderId="2" xfId="0" quotePrefix="1" applyFont="1" applyFill="1" applyBorder="1" applyAlignment="1">
      <alignment horizontal="center"/>
    </xf>
    <xf numFmtId="6" fontId="3" fillId="3" borderId="2" xfId="0" applyNumberFormat="1" applyFont="1" applyFill="1" applyBorder="1"/>
    <xf numFmtId="0" fontId="3" fillId="3" borderId="2" xfId="0" applyFont="1" applyFill="1" applyBorder="1"/>
    <xf numFmtId="6" fontId="3" fillId="3" borderId="22" xfId="0" applyNumberFormat="1" applyFont="1" applyFill="1" applyBorder="1"/>
    <xf numFmtId="0" fontId="44" fillId="45" borderId="2" xfId="0" applyFont="1" applyFill="1" applyBorder="1"/>
    <xf numFmtId="0" fontId="3" fillId="45" borderId="2" xfId="0" quotePrefix="1" applyFont="1" applyFill="1" applyBorder="1" applyAlignment="1">
      <alignment horizontal="center"/>
    </xf>
    <xf numFmtId="6" fontId="3" fillId="45" borderId="2" xfId="0" applyNumberFormat="1" applyFont="1" applyFill="1" applyBorder="1"/>
    <xf numFmtId="0" fontId="3" fillId="45" borderId="2" xfId="0" applyFont="1" applyFill="1" applyBorder="1"/>
    <xf numFmtId="6" fontId="3" fillId="45" borderId="22" xfId="0" applyNumberFormat="1" applyFont="1" applyFill="1" applyBorder="1"/>
    <xf numFmtId="0" fontId="44" fillId="9" borderId="2" xfId="0" applyFont="1" applyFill="1" applyBorder="1"/>
    <xf numFmtId="0" fontId="3" fillId="9" borderId="2" xfId="0" applyFont="1" applyFill="1" applyBorder="1"/>
    <xf numFmtId="6" fontId="3" fillId="9" borderId="22" xfId="0" applyNumberFormat="1" applyFont="1" applyFill="1" applyBorder="1"/>
    <xf numFmtId="0" fontId="3" fillId="9" borderId="24" xfId="0" applyFont="1" applyFill="1" applyBorder="1"/>
    <xf numFmtId="0" fontId="3" fillId="0" borderId="2" xfId="0" applyFont="1" applyBorder="1" applyAlignment="1">
      <alignment horizontal="right"/>
    </xf>
    <xf numFmtId="0" fontId="44" fillId="0" borderId="0" xfId="0" applyFont="1" applyAlignment="1">
      <alignment horizontal="right" wrapText="1"/>
    </xf>
    <xf numFmtId="0" fontId="3" fillId="45" borderId="2" xfId="0" applyFont="1" applyFill="1" applyBorder="1" applyAlignment="1">
      <alignment horizontal="right"/>
    </xf>
    <xf numFmtId="0" fontId="3" fillId="3" borderId="2" xfId="0" applyFont="1" applyFill="1" applyBorder="1" applyAlignment="1">
      <alignment horizontal="right"/>
    </xf>
    <xf numFmtId="0" fontId="3" fillId="0" borderId="2" xfId="0" applyFont="1" applyBorder="1"/>
    <xf numFmtId="0" fontId="3" fillId="0" borderId="11" xfId="0" applyFont="1" applyBorder="1" applyAlignment="1">
      <alignment horizontal="center" vertical="center" wrapText="1"/>
    </xf>
    <xf numFmtId="0" fontId="12" fillId="0" borderId="11" xfId="0" applyFont="1" applyBorder="1" applyAlignment="1">
      <alignment vertical="center" wrapText="1"/>
    </xf>
    <xf numFmtId="0" fontId="0" fillId="0" borderId="12" xfId="0" applyBorder="1"/>
    <xf numFmtId="0" fontId="2" fillId="0" borderId="16" xfId="0" applyFont="1" applyBorder="1"/>
    <xf numFmtId="0" fontId="2" fillId="0" borderId="21" xfId="0" applyFont="1" applyBorder="1"/>
    <xf numFmtId="0" fontId="2" fillId="0" borderId="15" xfId="0" applyFont="1" applyBorder="1" applyAlignment="1">
      <alignment vertical="top"/>
    </xf>
    <xf numFmtId="0" fontId="3" fillId="0" borderId="15" xfId="0" applyFont="1" applyBorder="1" applyAlignment="1">
      <alignment horizontal="right" vertical="center" wrapText="1"/>
    </xf>
    <xf numFmtId="0" fontId="2" fillId="0" borderId="15" xfId="0" applyFont="1" applyBorder="1" applyAlignment="1">
      <alignment wrapText="1"/>
    </xf>
    <xf numFmtId="0" fontId="2" fillId="0" borderId="15" xfId="0" applyFont="1" applyBorder="1" applyAlignment="1">
      <alignment horizontal="left" wrapText="1"/>
    </xf>
    <xf numFmtId="0" fontId="3" fillId="36" borderId="2" xfId="0" applyFont="1" applyFill="1" applyBorder="1" applyAlignment="1">
      <alignment horizontal="right"/>
    </xf>
    <xf numFmtId="0" fontId="44" fillId="36" borderId="2" xfId="0" applyFont="1" applyFill="1" applyBorder="1"/>
    <xf numFmtId="0" fontId="44" fillId="21" borderId="2" xfId="0" applyFont="1" applyFill="1" applyBorder="1"/>
    <xf numFmtId="0" fontId="3" fillId="21" borderId="2" xfId="0" applyFont="1" applyFill="1" applyBorder="1"/>
    <xf numFmtId="0" fontId="3" fillId="5" borderId="24" xfId="0" applyFont="1" applyFill="1" applyBorder="1"/>
    <xf numFmtId="0" fontId="3" fillId="5" borderId="2" xfId="0" applyFont="1" applyFill="1" applyBorder="1"/>
    <xf numFmtId="0" fontId="44" fillId="5" borderId="2" xfId="0" applyFont="1" applyFill="1" applyBorder="1"/>
    <xf numFmtId="0" fontId="3" fillId="14" borderId="17" xfId="0" applyFont="1" applyFill="1" applyBorder="1"/>
    <xf numFmtId="0" fontId="3" fillId="14" borderId="18" xfId="0" applyFont="1" applyFill="1" applyBorder="1"/>
    <xf numFmtId="0" fontId="44" fillId="14" borderId="18" xfId="0" applyFont="1" applyFill="1" applyBorder="1"/>
    <xf numFmtId="0" fontId="3" fillId="14" borderId="18" xfId="0" quotePrefix="1" applyFont="1" applyFill="1" applyBorder="1" applyAlignment="1">
      <alignment horizontal="center"/>
    </xf>
    <xf numFmtId="6" fontId="3" fillId="14" borderId="18" xfId="0" applyNumberFormat="1" applyFont="1" applyFill="1" applyBorder="1"/>
    <xf numFmtId="0" fontId="3" fillId="19" borderId="0" xfId="0" applyFont="1" applyFill="1" applyAlignment="1">
      <alignment horizontal="right" wrapText="1"/>
    </xf>
    <xf numFmtId="0" fontId="3" fillId="19" borderId="0" xfId="0" applyFont="1" applyFill="1" applyAlignment="1">
      <alignment horizontal="right"/>
    </xf>
    <xf numFmtId="9" fontId="3" fillId="19" borderId="0" xfId="0" applyNumberFormat="1" applyFont="1" applyFill="1"/>
    <xf numFmtId="0" fontId="44" fillId="19" borderId="0" xfId="0" applyFont="1" applyFill="1"/>
    <xf numFmtId="0" fontId="2" fillId="19" borderId="0" xfId="0" applyFont="1" applyFill="1" applyAlignment="1">
      <alignment vertical="top"/>
    </xf>
    <xf numFmtId="0" fontId="3" fillId="19" borderId="0" xfId="0" applyFont="1" applyFill="1" applyAlignment="1">
      <alignment horizontal="right" vertical="center" wrapText="1"/>
    </xf>
    <xf numFmtId="0" fontId="2" fillId="19" borderId="0" xfId="0" applyFont="1" applyFill="1" applyAlignment="1">
      <alignment wrapText="1"/>
    </xf>
    <xf numFmtId="0" fontId="2" fillId="19" borderId="0" xfId="0" applyFont="1" applyFill="1" applyAlignment="1">
      <alignment horizontal="left" wrapText="1"/>
    </xf>
    <xf numFmtId="6" fontId="2" fillId="19" borderId="0" xfId="0" applyNumberFormat="1" applyFont="1" applyFill="1"/>
    <xf numFmtId="0" fontId="0" fillId="19" borderId="23" xfId="0" applyFill="1" applyBorder="1"/>
    <xf numFmtId="0" fontId="0" fillId="19" borderId="11" xfId="0" applyFill="1" applyBorder="1"/>
    <xf numFmtId="0" fontId="0" fillId="19" borderId="12" xfId="0" applyFill="1" applyBorder="1"/>
    <xf numFmtId="0" fontId="3" fillId="19" borderId="13" xfId="0" applyFont="1" applyFill="1" applyBorder="1"/>
    <xf numFmtId="0" fontId="2" fillId="19" borderId="14" xfId="0" applyFont="1" applyFill="1" applyBorder="1"/>
    <xf numFmtId="0" fontId="2" fillId="19" borderId="13" xfId="0" applyFont="1" applyFill="1" applyBorder="1"/>
    <xf numFmtId="0" fontId="0" fillId="19" borderId="21" xfId="0" applyFill="1" applyBorder="1"/>
    <xf numFmtId="0" fontId="0" fillId="19" borderId="15" xfId="0" applyFill="1" applyBorder="1"/>
    <xf numFmtId="0" fontId="0" fillId="19" borderId="16" xfId="0" applyFill="1" applyBorder="1"/>
    <xf numFmtId="0" fontId="0" fillId="19" borderId="13" xfId="0" applyFill="1" applyBorder="1"/>
    <xf numFmtId="0" fontId="0" fillId="19" borderId="14" xfId="0" applyFill="1" applyBorder="1"/>
    <xf numFmtId="0" fontId="3" fillId="8" borderId="0" xfId="0" applyFont="1" applyFill="1" applyAlignment="1">
      <alignment horizontal="center" vertical="center" wrapText="1"/>
    </xf>
    <xf numFmtId="0" fontId="3" fillId="8" borderId="78" xfId="0" applyFont="1" applyFill="1" applyBorder="1" applyAlignment="1">
      <alignment vertical="center"/>
    </xf>
    <xf numFmtId="0" fontId="3" fillId="8" borderId="78" xfId="0" applyFont="1" applyFill="1" applyBorder="1" applyAlignment="1">
      <alignment horizontal="left" vertical="center"/>
    </xf>
    <xf numFmtId="0" fontId="3" fillId="8" borderId="78" xfId="0" applyFont="1" applyFill="1" applyBorder="1" applyAlignment="1">
      <alignment vertical="center" wrapText="1"/>
    </xf>
    <xf numFmtId="0" fontId="3" fillId="8" borderId="78" xfId="0" applyFont="1" applyFill="1" applyBorder="1" applyAlignment="1">
      <alignment horizontal="left" vertical="center" wrapText="1"/>
    </xf>
    <xf numFmtId="0" fontId="5" fillId="8" borderId="78" xfId="0" applyFont="1" applyFill="1" applyBorder="1"/>
    <xf numFmtId="6" fontId="3" fillId="8" borderId="78" xfId="0" applyNumberFormat="1" applyFont="1" applyFill="1" applyBorder="1" applyAlignment="1">
      <alignment vertical="center"/>
    </xf>
    <xf numFmtId="0" fontId="0" fillId="8" borderId="78" xfId="0" applyFill="1" applyBorder="1"/>
    <xf numFmtId="0" fontId="5" fillId="8" borderId="78" xfId="0" applyFont="1" applyFill="1" applyBorder="1" applyAlignment="1">
      <alignment vertical="center" wrapText="1"/>
    </xf>
    <xf numFmtId="0" fontId="5" fillId="8" borderId="78" xfId="0" applyFont="1" applyFill="1" applyBorder="1" applyAlignment="1">
      <alignment vertical="center"/>
    </xf>
    <xf numFmtId="0" fontId="5" fillId="8" borderId="78" xfId="0" applyFont="1" applyFill="1" applyBorder="1" applyAlignment="1">
      <alignment horizontal="left" vertical="center"/>
    </xf>
    <xf numFmtId="6" fontId="5" fillId="8" borderId="78" xfId="0" applyNumberFormat="1" applyFont="1" applyFill="1" applyBorder="1"/>
    <xf numFmtId="0" fontId="5" fillId="8" borderId="78" xfId="0" applyFont="1" applyFill="1" applyBorder="1" applyProtection="1">
      <protection hidden="1"/>
    </xf>
    <xf numFmtId="0" fontId="3" fillId="12" borderId="29" xfId="0" applyFont="1" applyFill="1" applyBorder="1" applyAlignment="1">
      <alignment horizontal="center" vertical="center"/>
    </xf>
    <xf numFmtId="0" fontId="3" fillId="12" borderId="75" xfId="0" applyFont="1" applyFill="1" applyBorder="1" applyAlignment="1">
      <alignment horizontal="center" vertical="center"/>
    </xf>
    <xf numFmtId="0" fontId="3" fillId="12" borderId="76" xfId="0" applyFont="1" applyFill="1" applyBorder="1" applyAlignment="1">
      <alignment horizontal="center" vertical="center"/>
    </xf>
    <xf numFmtId="0" fontId="2" fillId="12" borderId="0" xfId="0" applyFont="1" applyFill="1" applyAlignment="1">
      <alignment vertical="center"/>
    </xf>
    <xf numFmtId="6" fontId="2" fillId="3" borderId="0" xfId="0" applyNumberFormat="1" applyFont="1" applyFill="1" applyAlignment="1">
      <alignment vertical="center"/>
    </xf>
    <xf numFmtId="6" fontId="2" fillId="3" borderId="78" xfId="0" applyNumberFormat="1" applyFont="1" applyFill="1" applyBorder="1" applyAlignment="1">
      <alignment vertical="center"/>
    </xf>
    <xf numFmtId="6" fontId="2" fillId="3" borderId="78" xfId="0" applyNumberFormat="1" applyFont="1" applyFill="1" applyBorder="1"/>
    <xf numFmtId="6" fontId="2" fillId="8" borderId="78" xfId="0" applyNumberFormat="1" applyFont="1" applyFill="1" applyBorder="1"/>
    <xf numFmtId="0" fontId="2" fillId="12" borderId="11" xfId="0" applyFont="1" applyFill="1" applyBorder="1"/>
    <xf numFmtId="0" fontId="2" fillId="12" borderId="15" xfId="0" applyFont="1" applyFill="1" applyBorder="1"/>
    <xf numFmtId="0" fontId="2" fillId="26" borderId="11" xfId="0" applyFont="1" applyFill="1" applyBorder="1"/>
    <xf numFmtId="0" fontId="2" fillId="26" borderId="15" xfId="0" applyFont="1" applyFill="1" applyBorder="1"/>
    <xf numFmtId="0" fontId="2" fillId="10" borderId="0" xfId="0" applyFont="1" applyFill="1"/>
    <xf numFmtId="0" fontId="0" fillId="46" borderId="23" xfId="0" applyFill="1" applyBorder="1"/>
    <xf numFmtId="0" fontId="0" fillId="46" borderId="11" xfId="0" applyFill="1" applyBorder="1"/>
    <xf numFmtId="6" fontId="2" fillId="10" borderId="0" xfId="0" applyNumberFormat="1" applyFont="1" applyFill="1" applyAlignment="1">
      <alignment vertical="center"/>
    </xf>
    <xf numFmtId="0" fontId="2" fillId="8" borderId="0" xfId="0" applyFont="1" applyFill="1" applyAlignment="1">
      <alignment vertical="center"/>
    </xf>
    <xf numFmtId="6" fontId="2" fillId="8" borderId="0" xfId="0" applyNumberFormat="1" applyFont="1" applyFill="1" applyAlignment="1">
      <alignment vertical="center"/>
    </xf>
    <xf numFmtId="0" fontId="2" fillId="19" borderId="0" xfId="0" applyFont="1" applyFill="1" applyAlignment="1">
      <alignment vertical="center"/>
    </xf>
    <xf numFmtId="6" fontId="2" fillId="19" borderId="0" xfId="0" applyNumberFormat="1" applyFont="1" applyFill="1" applyAlignment="1">
      <alignment vertical="center"/>
    </xf>
    <xf numFmtId="0" fontId="2" fillId="10" borderId="0" xfId="0" applyFont="1" applyFill="1" applyAlignment="1">
      <alignment vertical="center"/>
    </xf>
    <xf numFmtId="0" fontId="40" fillId="10" borderId="0" xfId="0" applyFont="1" applyFill="1"/>
    <xf numFmtId="0" fontId="50" fillId="0" borderId="0" xfId="0" applyFont="1" applyAlignment="1">
      <alignment vertical="center" wrapText="1"/>
    </xf>
    <xf numFmtId="17" fontId="0" fillId="0" borderId="0" xfId="0" applyNumberFormat="1"/>
    <xf numFmtId="0" fontId="5" fillId="0" borderId="0" xfId="0" applyFont="1" applyAlignment="1">
      <alignment horizontal="right" vertical="top"/>
    </xf>
    <xf numFmtId="0" fontId="2" fillId="0" borderId="0" xfId="0" applyFont="1" applyAlignment="1">
      <alignment horizontal="right" vertical="top" wrapText="1"/>
    </xf>
    <xf numFmtId="6" fontId="44" fillId="20" borderId="0" xfId="0" applyNumberFormat="1" applyFont="1" applyFill="1"/>
    <xf numFmtId="0" fontId="44" fillId="20" borderId="0" xfId="0" applyFont="1" applyFill="1"/>
    <xf numFmtId="0" fontId="44" fillId="9" borderId="2" xfId="0" quotePrefix="1" applyFont="1" applyFill="1" applyBorder="1" applyAlignment="1">
      <alignment horizontal="center"/>
    </xf>
    <xf numFmtId="6" fontId="44" fillId="9" borderId="2" xfId="0" applyNumberFormat="1" applyFont="1" applyFill="1" applyBorder="1"/>
    <xf numFmtId="0" fontId="44" fillId="28" borderId="0" xfId="0" applyFont="1" applyFill="1"/>
    <xf numFmtId="6" fontId="44" fillId="28" borderId="0" xfId="0" applyNumberFormat="1" applyFont="1" applyFill="1"/>
    <xf numFmtId="0" fontId="44" fillId="5" borderId="2" xfId="0" quotePrefix="1" applyFont="1" applyFill="1" applyBorder="1" applyAlignment="1">
      <alignment horizontal="center"/>
    </xf>
    <xf numFmtId="6" fontId="44" fillId="5" borderId="2" xfId="0" applyNumberFormat="1" applyFont="1" applyFill="1" applyBorder="1"/>
    <xf numFmtId="0" fontId="2" fillId="36" borderId="2" xfId="0" quotePrefix="1" applyFont="1" applyFill="1" applyBorder="1" applyAlignment="1">
      <alignment horizontal="center"/>
    </xf>
    <xf numFmtId="6" fontId="2" fillId="36" borderId="2" xfId="0" applyNumberFormat="1" applyFont="1" applyFill="1" applyBorder="1"/>
    <xf numFmtId="0" fontId="2" fillId="36" borderId="2" xfId="0" applyFont="1" applyFill="1" applyBorder="1"/>
    <xf numFmtId="6" fontId="2" fillId="45" borderId="22" xfId="0" applyNumberFormat="1" applyFont="1" applyFill="1" applyBorder="1"/>
    <xf numFmtId="0" fontId="2" fillId="19" borderId="0" xfId="0" quotePrefix="1" applyFont="1" applyFill="1" applyAlignment="1">
      <alignment horizontal="center"/>
    </xf>
    <xf numFmtId="0" fontId="44" fillId="21" borderId="2" xfId="0" quotePrefix="1" applyFont="1" applyFill="1" applyBorder="1" applyAlignment="1">
      <alignment horizontal="center"/>
    </xf>
    <xf numFmtId="6" fontId="44" fillId="21" borderId="2" xfId="0" applyNumberFormat="1" applyFont="1" applyFill="1" applyBorder="1"/>
    <xf numFmtId="0" fontId="56" fillId="21" borderId="2" xfId="0" applyFont="1" applyFill="1" applyBorder="1" applyAlignment="1">
      <alignment horizontal="right"/>
    </xf>
    <xf numFmtId="0" fontId="56" fillId="21" borderId="2" xfId="0" applyFont="1" applyFill="1" applyBorder="1"/>
    <xf numFmtId="0" fontId="56" fillId="21" borderId="2" xfId="0" quotePrefix="1" applyFont="1" applyFill="1" applyBorder="1" applyAlignment="1">
      <alignment horizontal="center"/>
    </xf>
    <xf numFmtId="6" fontId="56" fillId="21" borderId="2" xfId="0" applyNumberFormat="1" applyFont="1" applyFill="1" applyBorder="1"/>
    <xf numFmtId="0" fontId="56" fillId="5" borderId="2" xfId="0" applyFont="1" applyFill="1" applyBorder="1"/>
    <xf numFmtId="0" fontId="56" fillId="5" borderId="2" xfId="0" quotePrefix="1" applyFont="1" applyFill="1" applyBorder="1" applyAlignment="1">
      <alignment horizontal="center"/>
    </xf>
    <xf numFmtId="6" fontId="56" fillId="5" borderId="2" xfId="0" applyNumberFormat="1" applyFont="1" applyFill="1" applyBorder="1"/>
    <xf numFmtId="0" fontId="84" fillId="3" borderId="2" xfId="0" applyFont="1" applyFill="1" applyBorder="1"/>
    <xf numFmtId="0" fontId="83" fillId="3" borderId="2" xfId="0" quotePrefix="1" applyFont="1" applyFill="1" applyBorder="1" applyAlignment="1">
      <alignment horizontal="center"/>
    </xf>
    <xf numFmtId="6" fontId="83" fillId="3" borderId="2" xfId="0" applyNumberFormat="1" applyFont="1" applyFill="1" applyBorder="1"/>
    <xf numFmtId="0" fontId="83" fillId="3" borderId="2" xfId="0" applyFont="1" applyFill="1" applyBorder="1"/>
    <xf numFmtId="0" fontId="83" fillId="45" borderId="2" xfId="0" applyFont="1" applyFill="1" applyBorder="1"/>
    <xf numFmtId="6" fontId="83" fillId="45" borderId="22" xfId="0" applyNumberFormat="1" applyFont="1" applyFill="1" applyBorder="1"/>
    <xf numFmtId="165" fontId="3" fillId="23" borderId="81" xfId="0" applyNumberFormat="1" applyFont="1" applyFill="1" applyBorder="1" applyAlignment="1">
      <alignment horizontal="center"/>
    </xf>
    <xf numFmtId="0" fontId="41" fillId="9" borderId="0" xfId="0" applyFont="1" applyFill="1"/>
    <xf numFmtId="0" fontId="5" fillId="9" borderId="0" xfId="0" applyFont="1" applyFill="1" applyAlignment="1">
      <alignment vertical="center"/>
    </xf>
    <xf numFmtId="0" fontId="2" fillId="37" borderId="0" xfId="0" applyFont="1" applyFill="1" applyAlignment="1">
      <alignment horizontal="center"/>
    </xf>
    <xf numFmtId="0" fontId="54" fillId="3" borderId="0" xfId="0" applyFont="1" applyFill="1" applyAlignment="1">
      <alignment horizontal="left"/>
    </xf>
    <xf numFmtId="164" fontId="2" fillId="3" borderId="0" xfId="0" applyNumberFormat="1" applyFont="1" applyFill="1"/>
    <xf numFmtId="0" fontId="41" fillId="9" borderId="13" xfId="0" applyFont="1" applyFill="1" applyBorder="1"/>
    <xf numFmtId="0" fontId="45" fillId="9" borderId="0" xfId="0" applyFont="1" applyFill="1" applyAlignment="1">
      <alignment vertical="center"/>
    </xf>
    <xf numFmtId="0" fontId="33" fillId="9" borderId="0" xfId="0" applyFont="1" applyFill="1" applyAlignment="1">
      <alignment horizontal="center"/>
    </xf>
    <xf numFmtId="0" fontId="33" fillId="9" borderId="0" xfId="0" applyFont="1" applyFill="1"/>
    <xf numFmtId="0" fontId="0" fillId="3" borderId="0" xfId="0" applyFill="1"/>
    <xf numFmtId="0" fontId="46" fillId="3" borderId="13" xfId="0" applyFont="1" applyFill="1" applyBorder="1" applyAlignment="1">
      <alignment horizontal="right"/>
    </xf>
    <xf numFmtId="6" fontId="2" fillId="0" borderId="14" xfId="0" applyNumberFormat="1" applyFont="1" applyBorder="1" applyAlignment="1">
      <alignment vertical="top"/>
    </xf>
    <xf numFmtId="0" fontId="54" fillId="3" borderId="13" xfId="0" applyFont="1" applyFill="1" applyBorder="1" applyAlignment="1">
      <alignment horizontal="right"/>
    </xf>
    <xf numFmtId="0" fontId="0" fillId="0" borderId="84" xfId="0" applyBorder="1"/>
    <xf numFmtId="0" fontId="0" fillId="0" borderId="85" xfId="0" applyBorder="1"/>
    <xf numFmtId="0" fontId="52" fillId="0" borderId="88" xfId="0" applyFont="1" applyBorder="1" applyAlignment="1">
      <alignment vertical="center"/>
    </xf>
    <xf numFmtId="0" fontId="59" fillId="0" borderId="91" xfId="0" applyFont="1" applyBorder="1" applyAlignment="1">
      <alignment vertical="center"/>
    </xf>
    <xf numFmtId="0" fontId="0" fillId="0" borderId="83" xfId="0" applyBorder="1"/>
    <xf numFmtId="0" fontId="0" fillId="0" borderId="92" xfId="0" applyBorder="1"/>
    <xf numFmtId="0" fontId="0" fillId="0" borderId="93" xfId="0" applyBorder="1"/>
    <xf numFmtId="0" fontId="0" fillId="0" borderId="94" xfId="0" applyBorder="1"/>
    <xf numFmtId="0" fontId="0" fillId="15" borderId="95" xfId="0" applyFill="1" applyBorder="1"/>
    <xf numFmtId="0" fontId="0" fillId="0" borderId="96" xfId="0" applyBorder="1"/>
    <xf numFmtId="0" fontId="0" fillId="0" borderId="97" xfId="0" applyBorder="1"/>
    <xf numFmtId="0" fontId="0" fillId="0" borderId="98" xfId="0" applyBorder="1"/>
    <xf numFmtId="0" fontId="38" fillId="47" borderId="99" xfId="0" applyFont="1" applyFill="1" applyBorder="1" applyAlignment="1">
      <alignment horizontal="center" vertical="center" wrapText="1"/>
    </xf>
    <xf numFmtId="0" fontId="38" fillId="15" borderId="100" xfId="0" applyFont="1" applyFill="1" applyBorder="1" applyAlignment="1">
      <alignment horizontal="center" vertical="center"/>
    </xf>
    <xf numFmtId="0" fontId="38" fillId="26" borderId="100" xfId="0" applyFont="1" applyFill="1" applyBorder="1" applyAlignment="1">
      <alignment horizontal="center" vertical="center" wrapText="1"/>
    </xf>
    <xf numFmtId="0" fontId="38" fillId="4" borderId="100" xfId="0" applyFont="1" applyFill="1" applyBorder="1" applyAlignment="1">
      <alignment horizontal="center" vertical="center" wrapText="1"/>
    </xf>
    <xf numFmtId="0" fontId="38" fillId="15" borderId="100" xfId="0" applyFont="1" applyFill="1" applyBorder="1" applyAlignment="1">
      <alignment horizontal="center"/>
    </xf>
    <xf numFmtId="0" fontId="38" fillId="21" borderId="12" xfId="0" applyFont="1" applyFill="1" applyBorder="1" applyAlignment="1">
      <alignment horizontal="center" vertical="center" wrapText="1"/>
    </xf>
    <xf numFmtId="0" fontId="38" fillId="0" borderId="101" xfId="0" applyFont="1" applyBorder="1"/>
    <xf numFmtId="0" fontId="38" fillId="13" borderId="99" xfId="0" applyFont="1" applyFill="1" applyBorder="1" applyAlignment="1">
      <alignment horizontal="center" vertical="center"/>
    </xf>
    <xf numFmtId="0" fontId="38" fillId="15" borderId="102" xfId="0" applyFont="1" applyFill="1" applyBorder="1"/>
    <xf numFmtId="0" fontId="38" fillId="13" borderId="100" xfId="0" applyFont="1" applyFill="1" applyBorder="1" applyAlignment="1">
      <alignment horizontal="center" vertical="center"/>
    </xf>
    <xf numFmtId="0" fontId="38" fillId="0" borderId="11" xfId="0" applyFont="1" applyBorder="1" applyAlignment="1">
      <alignment horizontal="center" vertical="center"/>
    </xf>
    <xf numFmtId="0" fontId="38" fillId="13" borderId="103" xfId="0" applyFont="1" applyFill="1" applyBorder="1" applyAlignment="1">
      <alignment horizontal="center" vertical="center"/>
    </xf>
    <xf numFmtId="0" fontId="38" fillId="15" borderId="104" xfId="0" applyFont="1" applyFill="1" applyBorder="1" applyAlignment="1">
      <alignment horizontal="center" vertical="center"/>
    </xf>
    <xf numFmtId="0" fontId="38" fillId="0" borderId="102" xfId="0" applyFont="1" applyBorder="1" applyAlignment="1">
      <alignment horizontal="center" vertical="center"/>
    </xf>
    <xf numFmtId="0" fontId="38" fillId="13" borderId="100" xfId="0" applyFont="1" applyFill="1" applyBorder="1" applyAlignment="1">
      <alignment horizontal="center" vertical="center" wrapText="1"/>
    </xf>
    <xf numFmtId="0" fontId="38" fillId="13" borderId="105" xfId="0" applyFont="1" applyFill="1" applyBorder="1" applyAlignment="1">
      <alignment horizontal="center" vertical="center" wrapText="1"/>
    </xf>
    <xf numFmtId="0" fontId="0" fillId="0" borderId="106" xfId="0" applyBorder="1"/>
    <xf numFmtId="0" fontId="92" fillId="47" borderId="107" xfId="0" applyFont="1" applyFill="1" applyBorder="1" applyAlignment="1">
      <alignment horizontal="center" vertical="center" wrapText="1"/>
    </xf>
    <xf numFmtId="0" fontId="38" fillId="15" borderId="108" xfId="0" applyFont="1" applyFill="1" applyBorder="1" applyAlignment="1">
      <alignment horizontal="center" vertical="center"/>
    </xf>
    <xf numFmtId="0" fontId="92" fillId="26" borderId="109" xfId="0" applyFont="1" applyFill="1" applyBorder="1" applyAlignment="1">
      <alignment horizontal="center" vertical="center" wrapText="1"/>
    </xf>
    <xf numFmtId="0" fontId="92" fillId="4" borderId="109" xfId="0" applyFont="1" applyFill="1" applyBorder="1" applyAlignment="1">
      <alignment horizontal="center" vertical="center" wrapText="1"/>
    </xf>
    <xf numFmtId="0" fontId="38" fillId="15" borderId="108" xfId="0" applyFont="1" applyFill="1" applyBorder="1" applyAlignment="1">
      <alignment horizontal="center"/>
    </xf>
    <xf numFmtId="0" fontId="92" fillId="21" borderId="110" xfId="0" applyFont="1" applyFill="1" applyBorder="1" applyAlignment="1">
      <alignment horizontal="center" vertical="top" wrapText="1"/>
    </xf>
    <xf numFmtId="0" fontId="38" fillId="7" borderId="111" xfId="0" applyFont="1" applyFill="1" applyBorder="1" applyAlignment="1">
      <alignment vertical="center" wrapText="1"/>
    </xf>
    <xf numFmtId="0" fontId="38" fillId="15" borderId="112" xfId="0" applyFont="1" applyFill="1" applyBorder="1" applyAlignment="1">
      <alignment vertical="center" wrapText="1"/>
    </xf>
    <xf numFmtId="0" fontId="38" fillId="7" borderId="113" xfId="0" applyFont="1" applyFill="1" applyBorder="1" applyAlignment="1">
      <alignment vertical="center" wrapText="1"/>
    </xf>
    <xf numFmtId="0" fontId="38" fillId="7" borderId="14" xfId="0" applyFont="1" applyFill="1" applyBorder="1" applyAlignment="1">
      <alignment vertical="center" wrapText="1"/>
    </xf>
    <xf numFmtId="0" fontId="95" fillId="47" borderId="107" xfId="0" applyFont="1" applyFill="1" applyBorder="1" applyAlignment="1">
      <alignment horizontal="center" vertical="center" wrapText="1"/>
    </xf>
    <xf numFmtId="0" fontId="38" fillId="15" borderId="114" xfId="0" applyFont="1" applyFill="1" applyBorder="1" applyAlignment="1">
      <alignment horizontal="center" vertical="center"/>
    </xf>
    <xf numFmtId="0" fontId="95" fillId="26" borderId="114" xfId="0" applyFont="1" applyFill="1" applyBorder="1" applyAlignment="1">
      <alignment horizontal="center" vertical="center"/>
    </xf>
    <xf numFmtId="0" fontId="95" fillId="4" borderId="114" xfId="0" applyFont="1" applyFill="1" applyBorder="1" applyAlignment="1">
      <alignment horizontal="center" vertical="center" wrapText="1"/>
    </xf>
    <xf numFmtId="0" fontId="38" fillId="15" borderId="114" xfId="0" applyFont="1" applyFill="1" applyBorder="1" applyAlignment="1">
      <alignment horizontal="center"/>
    </xf>
    <xf numFmtId="0" fontId="95" fillId="21" borderId="115" xfId="0" applyFont="1" applyFill="1" applyBorder="1" applyAlignment="1">
      <alignment horizontal="center" vertical="center" wrapText="1"/>
    </xf>
    <xf numFmtId="0" fontId="38" fillId="7" borderId="116" xfId="0" applyFont="1" applyFill="1" applyBorder="1" applyAlignment="1">
      <alignment vertical="center" wrapText="1"/>
    </xf>
    <xf numFmtId="0" fontId="38" fillId="7" borderId="112" xfId="0" applyFont="1" applyFill="1" applyBorder="1" applyAlignment="1">
      <alignment vertical="center" wrapText="1"/>
    </xf>
    <xf numFmtId="0" fontId="38" fillId="15" borderId="0" xfId="0" applyFont="1" applyFill="1" applyAlignment="1">
      <alignment vertical="center" wrapText="1"/>
    </xf>
    <xf numFmtId="0" fontId="95" fillId="47" borderId="117" xfId="0" applyFont="1" applyFill="1" applyBorder="1" applyAlignment="1">
      <alignment horizontal="center" vertical="center" wrapText="1"/>
    </xf>
    <xf numFmtId="0" fontId="38" fillId="26" borderId="114" xfId="0" applyFont="1" applyFill="1" applyBorder="1" applyAlignment="1">
      <alignment horizontal="center" vertical="center"/>
    </xf>
    <xf numFmtId="0" fontId="95" fillId="21" borderId="118" xfId="0" applyFont="1" applyFill="1" applyBorder="1" applyAlignment="1">
      <alignment horizontal="center" vertical="center" wrapText="1"/>
    </xf>
    <xf numFmtId="0" fontId="92" fillId="0" borderId="84" xfId="0" applyFont="1" applyBorder="1" applyAlignment="1">
      <alignment horizontal="right"/>
    </xf>
    <xf numFmtId="0" fontId="38" fillId="0" borderId="98" xfId="0" applyFont="1" applyBorder="1" applyAlignment="1">
      <alignment horizontal="right"/>
    </xf>
    <xf numFmtId="10" fontId="38" fillId="47" borderId="119" xfId="0" applyNumberFormat="1" applyFont="1" applyFill="1" applyBorder="1" applyAlignment="1">
      <alignment horizontal="center"/>
    </xf>
    <xf numFmtId="0" fontId="0" fillId="15" borderId="108" xfId="0" applyFill="1" applyBorder="1"/>
    <xf numFmtId="0" fontId="0" fillId="15" borderId="114" xfId="0" applyFill="1" applyBorder="1"/>
    <xf numFmtId="10" fontId="38" fillId="18" borderId="120" xfId="0" applyNumberFormat="1" applyFont="1" applyFill="1" applyBorder="1" applyAlignment="1">
      <alignment horizontal="center"/>
    </xf>
    <xf numFmtId="10" fontId="38" fillId="21" borderId="121" xfId="0" applyNumberFormat="1" applyFont="1" applyFill="1" applyBorder="1" applyAlignment="1">
      <alignment horizontal="center"/>
    </xf>
    <xf numFmtId="0" fontId="0" fillId="0" borderId="101" xfId="0" applyBorder="1"/>
    <xf numFmtId="0" fontId="38" fillId="7" borderId="13" xfId="0" applyFont="1" applyFill="1" applyBorder="1" applyAlignment="1">
      <alignment vertical="center" wrapText="1"/>
    </xf>
    <xf numFmtId="0" fontId="38" fillId="7" borderId="122" xfId="0" applyFont="1" applyFill="1" applyBorder="1" applyAlignment="1">
      <alignment vertical="center" wrapText="1"/>
    </xf>
    <xf numFmtId="0" fontId="38" fillId="0" borderId="122" xfId="0" applyFont="1" applyBorder="1" applyAlignment="1">
      <alignment vertical="center" wrapText="1"/>
    </xf>
    <xf numFmtId="0" fontId="38" fillId="0" borderId="0" xfId="0" applyFont="1" applyAlignment="1">
      <alignment vertical="center" wrapText="1"/>
    </xf>
    <xf numFmtId="0" fontId="38" fillId="0" borderId="112" xfId="0" applyFont="1" applyBorder="1" applyAlignment="1">
      <alignment vertical="center" wrapText="1"/>
    </xf>
    <xf numFmtId="0" fontId="38" fillId="7" borderId="123" xfId="0" applyFont="1" applyFill="1" applyBorder="1" applyAlignment="1">
      <alignment vertical="center" wrapText="1"/>
    </xf>
    <xf numFmtId="0" fontId="0" fillId="0" borderId="124" xfId="0" applyBorder="1"/>
    <xf numFmtId="10" fontId="38" fillId="47" borderId="125" xfId="0" applyNumberFormat="1" applyFont="1" applyFill="1" applyBorder="1" applyAlignment="1">
      <alignment horizontal="center"/>
    </xf>
    <xf numFmtId="10" fontId="38" fillId="18" borderId="126" xfId="0" applyNumberFormat="1" applyFont="1" applyFill="1" applyBorder="1" applyAlignment="1">
      <alignment horizontal="center"/>
    </xf>
    <xf numFmtId="0" fontId="0" fillId="15" borderId="127" xfId="0" applyFill="1" applyBorder="1"/>
    <xf numFmtId="10" fontId="38" fillId="21" borderId="128" xfId="0" applyNumberFormat="1" applyFont="1" applyFill="1" applyBorder="1" applyAlignment="1">
      <alignment horizontal="center"/>
    </xf>
    <xf numFmtId="0" fontId="0" fillId="15" borderId="129" xfId="0" applyFill="1" applyBorder="1"/>
    <xf numFmtId="10" fontId="38" fillId="21" borderId="130" xfId="0" applyNumberFormat="1" applyFont="1" applyFill="1" applyBorder="1" applyAlignment="1">
      <alignment horizontal="center"/>
    </xf>
    <xf numFmtId="0" fontId="38" fillId="47" borderId="131" xfId="0" applyFont="1" applyFill="1" applyBorder="1" applyAlignment="1">
      <alignment horizontal="center"/>
    </xf>
    <xf numFmtId="9" fontId="38" fillId="18" borderId="132" xfId="0" applyNumberFormat="1" applyFont="1" applyFill="1" applyBorder="1" applyAlignment="1">
      <alignment horizontal="center"/>
    </xf>
    <xf numFmtId="0" fontId="38" fillId="21" borderId="130" xfId="0" applyFont="1" applyFill="1" applyBorder="1" applyAlignment="1">
      <alignment horizontal="center"/>
    </xf>
    <xf numFmtId="0" fontId="38" fillId="15" borderId="133" xfId="0" applyFont="1" applyFill="1" applyBorder="1" applyAlignment="1">
      <alignment vertical="center" wrapText="1"/>
    </xf>
    <xf numFmtId="0" fontId="38" fillId="7" borderId="133" xfId="0" applyFont="1" applyFill="1" applyBorder="1" applyAlignment="1">
      <alignment vertical="center" wrapText="1"/>
    </xf>
    <xf numFmtId="0" fontId="38" fillId="47" borderId="117" xfId="0" applyFont="1" applyFill="1" applyBorder="1" applyAlignment="1">
      <alignment horizontal="center"/>
    </xf>
    <xf numFmtId="9" fontId="38" fillId="18" borderId="114" xfId="0" applyNumberFormat="1" applyFont="1" applyFill="1" applyBorder="1" applyAlignment="1">
      <alignment horizontal="center"/>
    </xf>
    <xf numFmtId="0" fontId="38" fillId="21" borderId="14" xfId="0" applyFont="1" applyFill="1" applyBorder="1" applyAlignment="1">
      <alignment horizontal="center"/>
    </xf>
    <xf numFmtId="0" fontId="0" fillId="0" borderId="127" xfId="0" applyBorder="1"/>
    <xf numFmtId="0" fontId="0" fillId="0" borderId="108" xfId="0" applyBorder="1"/>
    <xf numFmtId="10" fontId="38" fillId="18" borderId="132" xfId="0" applyNumberFormat="1" applyFont="1" applyFill="1" applyBorder="1" applyAlignment="1">
      <alignment horizontal="center"/>
    </xf>
    <xf numFmtId="0" fontId="38" fillId="7" borderId="134" xfId="0" applyFont="1" applyFill="1" applyBorder="1" applyAlignment="1">
      <alignment vertical="center" wrapText="1"/>
    </xf>
    <xf numFmtId="0" fontId="38" fillId="15" borderId="135" xfId="0" applyFont="1" applyFill="1" applyBorder="1" applyAlignment="1">
      <alignment vertical="center" wrapText="1"/>
    </xf>
    <xf numFmtId="0" fontId="38" fillId="7" borderId="135" xfId="0" applyFont="1" applyFill="1" applyBorder="1" applyAlignment="1">
      <alignment vertical="center" wrapText="1"/>
    </xf>
    <xf numFmtId="0" fontId="38" fillId="15" borderId="136" xfId="0" applyFont="1" applyFill="1" applyBorder="1" applyAlignment="1">
      <alignment vertical="center" wrapText="1"/>
    </xf>
    <xf numFmtId="0" fontId="38" fillId="15" borderId="137" xfId="0" applyFont="1" applyFill="1" applyBorder="1" applyAlignment="1">
      <alignment vertical="center" wrapText="1"/>
    </xf>
    <xf numFmtId="0" fontId="38" fillId="7" borderId="137" xfId="0" applyFont="1" applyFill="1" applyBorder="1" applyAlignment="1">
      <alignment vertical="center" wrapText="1"/>
    </xf>
    <xf numFmtId="0" fontId="38" fillId="7" borderId="138" xfId="0" applyFont="1" applyFill="1" applyBorder="1" applyAlignment="1">
      <alignment vertical="center" wrapText="1"/>
    </xf>
    <xf numFmtId="0" fontId="38" fillId="0" borderId="84" xfId="0" applyFont="1" applyBorder="1"/>
    <xf numFmtId="0" fontId="38" fillId="0" borderId="98" xfId="0" applyFont="1" applyBorder="1"/>
    <xf numFmtId="0" fontId="0" fillId="0" borderId="129" xfId="0" applyBorder="1"/>
    <xf numFmtId="0" fontId="38" fillId="18" borderId="114" xfId="0" applyFont="1" applyFill="1" applyBorder="1" applyAlignment="1">
      <alignment horizontal="center"/>
    </xf>
    <xf numFmtId="0" fontId="0" fillId="0" borderId="139" xfId="0" applyBorder="1"/>
    <xf numFmtId="0" fontId="38" fillId="21" borderId="140" xfId="0" applyFont="1" applyFill="1" applyBorder="1" applyAlignment="1">
      <alignment horizontal="center"/>
    </xf>
    <xf numFmtId="0" fontId="0" fillId="7" borderId="141" xfId="0" applyFill="1" applyBorder="1"/>
    <xf numFmtId="0" fontId="0" fillId="15" borderId="112" xfId="0" applyFill="1" applyBorder="1"/>
    <xf numFmtId="0" fontId="0" fillId="7" borderId="142" xfId="0" applyFill="1" applyBorder="1"/>
    <xf numFmtId="0" fontId="0" fillId="0" borderId="143" xfId="0" applyBorder="1"/>
    <xf numFmtId="0" fontId="0" fillId="0" borderId="144" xfId="0" applyBorder="1"/>
    <xf numFmtId="0" fontId="0" fillId="7" borderId="145" xfId="0" applyFill="1" applyBorder="1"/>
    <xf numFmtId="0" fontId="0" fillId="0" borderId="112" xfId="0" applyBorder="1"/>
    <xf numFmtId="0" fontId="0" fillId="7" borderId="146" xfId="0" applyFill="1" applyBorder="1"/>
    <xf numFmtId="0" fontId="38" fillId="0" borderId="84" xfId="0" applyFont="1" applyBorder="1" applyAlignment="1">
      <alignment horizontal="right"/>
    </xf>
    <xf numFmtId="0" fontId="38" fillId="0" borderId="147" xfId="0" applyFont="1" applyBorder="1" applyAlignment="1">
      <alignment horizontal="right"/>
    </xf>
    <xf numFmtId="10" fontId="38" fillId="47" borderId="148" xfId="0" applyNumberFormat="1" applyFont="1" applyFill="1" applyBorder="1" applyAlignment="1">
      <alignment horizontal="center"/>
    </xf>
    <xf numFmtId="0" fontId="0" fillId="0" borderId="149" xfId="0" applyBorder="1" applyAlignment="1">
      <alignment horizontal="center"/>
    </xf>
    <xf numFmtId="10" fontId="38" fillId="26" borderId="149" xfId="4" applyNumberFormat="1" applyFont="1" applyFill="1" applyBorder="1" applyAlignment="1">
      <alignment horizontal="center"/>
    </xf>
    <xf numFmtId="10" fontId="38" fillId="18" borderId="150" xfId="0" applyNumberFormat="1" applyFont="1" applyFill="1" applyBorder="1" applyAlignment="1">
      <alignment horizontal="center"/>
    </xf>
    <xf numFmtId="0" fontId="0" fillId="0" borderId="150" xfId="0" applyBorder="1" applyAlignment="1">
      <alignment horizontal="center"/>
    </xf>
    <xf numFmtId="10" fontId="38" fillId="21" borderId="151" xfId="0" applyNumberFormat="1" applyFont="1" applyFill="1" applyBorder="1" applyAlignment="1">
      <alignment horizontal="center"/>
    </xf>
    <xf numFmtId="0" fontId="0" fillId="0" borderId="101" xfId="0" applyBorder="1" applyAlignment="1">
      <alignment horizontal="center"/>
    </xf>
    <xf numFmtId="10" fontId="38" fillId="7" borderId="152" xfId="0" applyNumberFormat="1" applyFont="1" applyFill="1" applyBorder="1" applyAlignment="1">
      <alignment horizontal="center"/>
    </xf>
    <xf numFmtId="0" fontId="38" fillId="15" borderId="153" xfId="0" applyFont="1" applyFill="1" applyBorder="1" applyAlignment="1">
      <alignment horizontal="center"/>
    </xf>
    <xf numFmtId="10" fontId="38" fillId="7" borderId="154" xfId="0" applyNumberFormat="1" applyFont="1" applyFill="1" applyBorder="1" applyAlignment="1">
      <alignment horizontal="center"/>
    </xf>
    <xf numFmtId="0" fontId="0" fillId="0" borderId="153" xfId="0" applyBorder="1" applyAlignment="1">
      <alignment horizontal="center"/>
    </xf>
    <xf numFmtId="10" fontId="38" fillId="7" borderId="153" xfId="0" applyNumberFormat="1" applyFont="1" applyFill="1" applyBorder="1" applyAlignment="1">
      <alignment horizontal="center"/>
    </xf>
    <xf numFmtId="0" fontId="0" fillId="0" borderId="155" xfId="0" applyBorder="1" applyAlignment="1">
      <alignment horizontal="center"/>
    </xf>
    <xf numFmtId="10" fontId="38" fillId="7" borderId="155" xfId="0" applyNumberFormat="1" applyFont="1" applyFill="1" applyBorder="1" applyAlignment="1">
      <alignment horizontal="center"/>
    </xf>
    <xf numFmtId="10" fontId="38" fillId="7" borderId="151" xfId="0" applyNumberFormat="1" applyFont="1" applyFill="1" applyBorder="1" applyAlignment="1">
      <alignment horizontal="center"/>
    </xf>
    <xf numFmtId="0" fontId="38" fillId="0" borderId="156" xfId="0" applyFont="1" applyBorder="1" applyAlignment="1">
      <alignment horizontal="right"/>
    </xf>
    <xf numFmtId="10" fontId="38" fillId="0" borderId="0" xfId="0" applyNumberFormat="1" applyFont="1" applyAlignment="1">
      <alignment horizontal="center"/>
    </xf>
    <xf numFmtId="0" fontId="38" fillId="0" borderId="83" xfId="0" applyFont="1" applyBorder="1" applyAlignment="1">
      <alignment horizontal="center"/>
    </xf>
    <xf numFmtId="10" fontId="38" fillId="0" borderId="92" xfId="0" applyNumberFormat="1" applyFont="1" applyBorder="1" applyAlignment="1">
      <alignment horizontal="center"/>
    </xf>
    <xf numFmtId="0" fontId="38" fillId="0" borderId="157" xfId="0" applyFont="1" applyBorder="1" applyAlignment="1">
      <alignment horizontal="center"/>
    </xf>
    <xf numFmtId="0" fontId="38" fillId="0" borderId="158" xfId="0" applyFont="1" applyBorder="1" applyAlignment="1">
      <alignment horizontal="center"/>
    </xf>
    <xf numFmtId="0" fontId="38" fillId="0" borderId="159" xfId="0" applyFont="1" applyBorder="1" applyAlignment="1">
      <alignment horizontal="center"/>
    </xf>
    <xf numFmtId="10" fontId="38" fillId="0" borderId="160" xfId="0" applyNumberFormat="1" applyFont="1" applyBorder="1" applyAlignment="1">
      <alignment horizontal="center"/>
    </xf>
    <xf numFmtId="0" fontId="95" fillId="0" borderId="86" xfId="0" applyFont="1" applyBorder="1"/>
    <xf numFmtId="0" fontId="95" fillId="0" borderId="147" xfId="0" applyFont="1" applyBorder="1"/>
    <xf numFmtId="0" fontId="95" fillId="0" borderId="0" xfId="0" applyFont="1"/>
    <xf numFmtId="0" fontId="95" fillId="0" borderId="106" xfId="0" applyFont="1" applyBorder="1"/>
    <xf numFmtId="0" fontId="2" fillId="0" borderId="0" xfId="0" applyFont="1" applyAlignment="1">
      <alignment horizontal="left" vertical="center" wrapText="1"/>
    </xf>
    <xf numFmtId="0" fontId="2" fillId="0" borderId="0" xfId="0" applyFont="1" applyAlignment="1">
      <alignment horizontal="left" vertical="top" wrapText="1"/>
    </xf>
    <xf numFmtId="14" fontId="2" fillId="0" borderId="0" xfId="0" applyNumberFormat="1" applyFont="1" applyAlignment="1">
      <alignment wrapText="1"/>
    </xf>
    <xf numFmtId="14" fontId="2" fillId="12" borderId="15" xfId="0" applyNumberFormat="1" applyFont="1" applyFill="1" applyBorder="1" applyAlignment="1">
      <alignment horizontal="left" vertical="center" wrapText="1"/>
    </xf>
    <xf numFmtId="14" fontId="2" fillId="12" borderId="16" xfId="0" applyNumberFormat="1" applyFont="1" applyFill="1" applyBorder="1" applyAlignment="1">
      <alignment horizontal="left" vertical="center" wrapText="1"/>
    </xf>
    <xf numFmtId="0" fontId="2" fillId="8" borderId="78" xfId="0" applyFont="1" applyFill="1" applyBorder="1"/>
    <xf numFmtId="6" fontId="2" fillId="3" borderId="77" xfId="0" applyNumberFormat="1" applyFont="1" applyFill="1" applyBorder="1"/>
    <xf numFmtId="6" fontId="2" fillId="3" borderId="78" xfId="0" applyNumberFormat="1" applyFont="1" applyFill="1" applyBorder="1" applyAlignment="1">
      <alignment vertical="top"/>
    </xf>
    <xf numFmtId="6" fontId="2" fillId="8" borderId="78" xfId="0" applyNumberFormat="1" applyFont="1" applyFill="1" applyBorder="1" applyAlignment="1">
      <alignment vertical="top"/>
    </xf>
    <xf numFmtId="6" fontId="2" fillId="3" borderId="79" xfId="0" applyNumberFormat="1" applyFont="1" applyFill="1" applyBorder="1"/>
    <xf numFmtId="0" fontId="2" fillId="8" borderId="78" xfId="0" applyFont="1" applyFill="1" applyBorder="1" applyAlignment="1">
      <alignment vertical="center"/>
    </xf>
    <xf numFmtId="0" fontId="2" fillId="0" borderId="0" xfId="0" quotePrefix="1" applyFont="1" applyAlignment="1">
      <alignment horizontal="right"/>
    </xf>
    <xf numFmtId="0" fontId="2" fillId="0" borderId="0" xfId="0" quotePrefix="1" applyFont="1" applyAlignment="1">
      <alignment wrapText="1"/>
    </xf>
    <xf numFmtId="0" fontId="2" fillId="0" borderId="0" xfId="0" applyFont="1" applyAlignment="1">
      <alignment vertical="center" wrapText="1"/>
    </xf>
    <xf numFmtId="0" fontId="2" fillId="6" borderId="0" xfId="0" applyFont="1" applyFill="1"/>
    <xf numFmtId="6" fontId="2" fillId="8" borderId="78" xfId="0" applyNumberFormat="1" applyFont="1" applyFill="1" applyBorder="1" applyAlignment="1">
      <alignment vertical="center"/>
    </xf>
    <xf numFmtId="0" fontId="2" fillId="0" borderId="0" xfId="0" quotePrefix="1" applyFont="1" applyAlignment="1">
      <alignment horizontal="right" vertical="center"/>
    </xf>
    <xf numFmtId="0" fontId="2" fillId="0" borderId="13" xfId="0" applyFont="1" applyBorder="1" applyProtection="1">
      <protection hidden="1"/>
    </xf>
    <xf numFmtId="0" fontId="2" fillId="23" borderId="71" xfId="0" applyFont="1" applyFill="1" applyBorder="1" applyAlignment="1">
      <alignment wrapText="1"/>
    </xf>
    <xf numFmtId="0" fontId="2" fillId="23" borderId="72" xfId="0" applyFont="1" applyFill="1" applyBorder="1" applyAlignment="1">
      <alignment wrapText="1"/>
    </xf>
    <xf numFmtId="0" fontId="2" fillId="0" borderId="71" xfId="0" applyFont="1" applyBorder="1" applyAlignment="1">
      <alignment horizontal="left" vertical="center"/>
    </xf>
    <xf numFmtId="0" fontId="2" fillId="0" borderId="71" xfId="0" applyFont="1" applyBorder="1" applyAlignment="1">
      <alignment wrapText="1"/>
    </xf>
    <xf numFmtId="0" fontId="2" fillId="0" borderId="72" xfId="0" applyFont="1" applyBorder="1" applyAlignment="1">
      <alignment wrapText="1"/>
    </xf>
    <xf numFmtId="14" fontId="2" fillId="19" borderId="15" xfId="0" applyNumberFormat="1" applyFont="1" applyFill="1" applyBorder="1" applyAlignment="1">
      <alignment horizontal="left" vertical="center" wrapText="1"/>
    </xf>
    <xf numFmtId="14" fontId="2" fillId="19" borderId="16" xfId="0" applyNumberFormat="1" applyFont="1" applyFill="1" applyBorder="1" applyAlignment="1">
      <alignment horizontal="left" vertical="center" wrapText="1"/>
    </xf>
    <xf numFmtId="2" fontId="2" fillId="10" borderId="0" xfId="0" applyNumberFormat="1" applyFont="1" applyFill="1"/>
    <xf numFmtId="2" fontId="2" fillId="8" borderId="0" xfId="0" applyNumberFormat="1" applyFont="1" applyFill="1"/>
    <xf numFmtId="2" fontId="2" fillId="19" borderId="0" xfId="0" applyNumberFormat="1" applyFont="1" applyFill="1"/>
    <xf numFmtId="2" fontId="2" fillId="37" borderId="11" xfId="0" applyNumberFormat="1" applyFont="1" applyFill="1" applyBorder="1"/>
    <xf numFmtId="0" fontId="2" fillId="37" borderId="11" xfId="0" applyFont="1" applyFill="1" applyBorder="1"/>
    <xf numFmtId="6" fontId="2" fillId="37" borderId="11" xfId="0" applyNumberFormat="1" applyFont="1" applyFill="1" applyBorder="1"/>
    <xf numFmtId="2" fontId="2" fillId="37" borderId="0" xfId="0" applyNumberFormat="1" applyFont="1" applyFill="1"/>
    <xf numFmtId="6" fontId="2" fillId="37" borderId="0" xfId="0" applyNumberFormat="1" applyFont="1" applyFill="1"/>
    <xf numFmtId="164" fontId="2" fillId="9" borderId="0" xfId="0" applyNumberFormat="1" applyFont="1" applyFill="1" applyAlignment="1">
      <alignment vertical="top"/>
    </xf>
    <xf numFmtId="2" fontId="2" fillId="37" borderId="0" xfId="0" applyNumberFormat="1" applyFont="1" applyFill="1" applyAlignment="1">
      <alignment vertical="top"/>
    </xf>
    <xf numFmtId="0" fontId="2" fillId="37" borderId="0" xfId="0" applyFont="1" applyFill="1" applyAlignment="1">
      <alignment vertical="top"/>
    </xf>
    <xf numFmtId="6" fontId="2" fillId="37" borderId="0" xfId="0" applyNumberFormat="1" applyFont="1" applyFill="1" applyAlignment="1">
      <alignment vertical="top"/>
    </xf>
    <xf numFmtId="6" fontId="2" fillId="3" borderId="14" xfId="0" applyNumberFormat="1" applyFont="1" applyFill="1" applyBorder="1" applyAlignment="1">
      <alignment vertical="top"/>
    </xf>
    <xf numFmtId="164" fontId="2" fillId="0" borderId="0" xfId="0" applyNumberFormat="1" applyFont="1" applyAlignment="1">
      <alignment vertical="top"/>
    </xf>
    <xf numFmtId="164" fontId="2" fillId="10" borderId="0" xfId="0" applyNumberFormat="1" applyFont="1" applyFill="1"/>
    <xf numFmtId="1" fontId="2" fillId="0" borderId="0" xfId="0" applyNumberFormat="1" applyFont="1"/>
    <xf numFmtId="0" fontId="2" fillId="8" borderId="11" xfId="0" applyFont="1" applyFill="1" applyBorder="1"/>
    <xf numFmtId="0" fontId="2" fillId="19" borderId="11" xfId="0" applyFont="1" applyFill="1" applyBorder="1"/>
    <xf numFmtId="0" fontId="2" fillId="10" borderId="11" xfId="0" applyFont="1" applyFill="1" applyBorder="1"/>
    <xf numFmtId="0" fontId="2" fillId="28" borderId="0" xfId="0" applyFont="1" applyFill="1" applyProtection="1">
      <protection hidden="1"/>
    </xf>
    <xf numFmtId="0" fontId="2" fillId="18" borderId="0" xfId="0" applyFont="1" applyFill="1"/>
    <xf numFmtId="0" fontId="2" fillId="8" borderId="15" xfId="0" applyFont="1" applyFill="1" applyBorder="1"/>
    <xf numFmtId="0" fontId="2" fillId="19" borderId="15" xfId="0" applyFont="1" applyFill="1" applyBorder="1"/>
    <xf numFmtId="0" fontId="2" fillId="10" borderId="15" xfId="0" applyFont="1" applyFill="1" applyBorder="1"/>
    <xf numFmtId="0" fontId="2" fillId="21" borderId="0" xfId="0" applyFont="1" applyFill="1"/>
    <xf numFmtId="0" fontId="2" fillId="14" borderId="0" xfId="0" applyFont="1" applyFill="1"/>
    <xf numFmtId="0" fontId="2" fillId="5" borderId="15" xfId="0" applyFont="1" applyFill="1" applyBorder="1"/>
    <xf numFmtId="0" fontId="2" fillId="21" borderId="15" xfId="0" applyFont="1" applyFill="1" applyBorder="1"/>
    <xf numFmtId="0" fontId="2" fillId="14" borderId="15" xfId="0" applyFont="1" applyFill="1" applyBorder="1"/>
    <xf numFmtId="0" fontId="2" fillId="9" borderId="0" xfId="0" applyFont="1" applyFill="1" applyAlignment="1">
      <alignment horizontal="left"/>
    </xf>
    <xf numFmtId="0" fontId="10" fillId="0" borderId="0" xfId="5" applyFont="1"/>
    <xf numFmtId="0" fontId="100" fillId="0" borderId="0" xfId="5" applyFont="1" applyAlignment="1">
      <alignment horizontal="center"/>
    </xf>
    <xf numFmtId="0" fontId="100" fillId="0" borderId="0" xfId="5" applyFont="1"/>
    <xf numFmtId="0" fontId="100" fillId="48" borderId="0" xfId="5" applyFont="1" applyFill="1" applyAlignment="1">
      <alignment horizontal="center"/>
    </xf>
    <xf numFmtId="0" fontId="10" fillId="48" borderId="0" xfId="5" applyFont="1" applyFill="1"/>
    <xf numFmtId="0" fontId="100" fillId="48" borderId="0" xfId="5" applyFont="1" applyFill="1"/>
    <xf numFmtId="0" fontId="101" fillId="48" borderId="0" xfId="5" applyFont="1" applyFill="1"/>
    <xf numFmtId="0" fontId="100" fillId="48" borderId="0" xfId="5" applyFont="1" applyFill="1" applyAlignment="1">
      <alignment horizontal="right"/>
    </xf>
    <xf numFmtId="0" fontId="10" fillId="0" borderId="1" xfId="5" applyFont="1" applyBorder="1"/>
    <xf numFmtId="2" fontId="12" fillId="49" borderId="25" xfId="5" applyNumberFormat="1" applyFont="1" applyFill="1" applyBorder="1"/>
    <xf numFmtId="2" fontId="12" fillId="49" borderId="0" xfId="5" applyNumberFormat="1" applyFont="1" applyFill="1"/>
    <xf numFmtId="1" fontId="12" fillId="49" borderId="0" xfId="5" applyNumberFormat="1" applyFont="1" applyFill="1"/>
    <xf numFmtId="0" fontId="12" fillId="49" borderId="25" xfId="5" applyFont="1" applyFill="1" applyBorder="1"/>
    <xf numFmtId="2" fontId="12" fillId="0" borderId="0" xfId="5" applyNumberFormat="1" applyFont="1"/>
    <xf numFmtId="0" fontId="12" fillId="0" borderId="0" xfId="5" applyFont="1"/>
    <xf numFmtId="2" fontId="12" fillId="49" borderId="25" xfId="5" applyNumberFormat="1" applyFont="1" applyFill="1" applyBorder="1" applyAlignment="1">
      <alignment horizontal="right"/>
    </xf>
    <xf numFmtId="2" fontId="12" fillId="49" borderId="25" xfId="5" applyNumberFormat="1" applyFont="1" applyFill="1" applyBorder="1" applyAlignment="1">
      <alignment horizontal="center"/>
    </xf>
    <xf numFmtId="0" fontId="10" fillId="49" borderId="15" xfId="5" applyFont="1" applyFill="1" applyBorder="1"/>
    <xf numFmtId="2" fontId="10" fillId="49" borderId="15" xfId="5" applyNumberFormat="1" applyFont="1" applyFill="1" applyBorder="1"/>
    <xf numFmtId="2" fontId="12" fillId="49" borderId="15" xfId="5" applyNumberFormat="1" applyFont="1" applyFill="1" applyBorder="1"/>
    <xf numFmtId="0" fontId="10" fillId="0" borderId="15" xfId="5" applyFont="1" applyBorder="1"/>
    <xf numFmtId="2" fontId="10" fillId="0" borderId="0" xfId="5" applyNumberFormat="1" applyFont="1"/>
    <xf numFmtId="0" fontId="102" fillId="0" borderId="0" xfId="5" applyFont="1"/>
    <xf numFmtId="2" fontId="102" fillId="0" borderId="0" xfId="5" applyNumberFormat="1" applyFont="1"/>
    <xf numFmtId="0" fontId="103" fillId="0" borderId="0" xfId="5" applyFont="1"/>
    <xf numFmtId="0" fontId="103" fillId="0" borderId="0" xfId="5" applyFont="1" applyAlignment="1">
      <alignment horizontal="right" vertical="center"/>
    </xf>
    <xf numFmtId="0" fontId="103" fillId="0" borderId="0" xfId="5" applyFont="1" applyAlignment="1">
      <alignment horizontal="left" indent="8"/>
    </xf>
    <xf numFmtId="0" fontId="2" fillId="0" borderId="0" xfId="5"/>
    <xf numFmtId="2" fontId="2" fillId="0" borderId="0" xfId="5" applyNumberFormat="1"/>
    <xf numFmtId="0" fontId="12" fillId="23" borderId="25" xfId="5" applyFont="1" applyFill="1" applyBorder="1" applyProtection="1">
      <protection locked="0"/>
    </xf>
    <xf numFmtId="0" fontId="104" fillId="0" borderId="0" xfId="5" applyFont="1"/>
    <xf numFmtId="0" fontId="78" fillId="0" borderId="0" xfId="5" applyFont="1"/>
    <xf numFmtId="0" fontId="78" fillId="0" borderId="0" xfId="5" applyFont="1" applyAlignment="1">
      <alignment horizontal="center"/>
    </xf>
    <xf numFmtId="6" fontId="2" fillId="3" borderId="0" xfId="0" applyNumberFormat="1" applyFont="1" applyFill="1" applyAlignment="1">
      <alignment vertical="top"/>
    </xf>
    <xf numFmtId="0" fontId="42" fillId="9" borderId="0" xfId="0" applyFont="1" applyFill="1" applyAlignment="1">
      <alignment horizontal="left"/>
    </xf>
    <xf numFmtId="0" fontId="2" fillId="3" borderId="0" xfId="0" applyFont="1" applyFill="1" applyAlignment="1">
      <alignment horizontal="left"/>
    </xf>
    <xf numFmtId="0" fontId="42" fillId="3" borderId="0" xfId="0" applyFont="1" applyFill="1" applyAlignment="1">
      <alignment horizontal="left"/>
    </xf>
    <xf numFmtId="0" fontId="44" fillId="0" borderId="0" xfId="0" applyFont="1" applyAlignment="1">
      <alignment horizontal="left"/>
    </xf>
    <xf numFmtId="0" fontId="20" fillId="9" borderId="0" xfId="0" applyFont="1" applyFill="1"/>
    <xf numFmtId="0" fontId="31" fillId="3" borderId="0" xfId="0" applyFont="1" applyFill="1" applyAlignment="1">
      <alignment horizontal="right"/>
    </xf>
    <xf numFmtId="0" fontId="17" fillId="0" borderId="0" xfId="0" applyFont="1" applyAlignment="1">
      <alignment horizontal="center" vertical="center" wrapText="1"/>
    </xf>
    <xf numFmtId="0" fontId="17" fillId="0" borderId="0" xfId="0" applyFont="1" applyAlignment="1">
      <alignment horizontal="left"/>
    </xf>
    <xf numFmtId="0" fontId="17" fillId="0" borderId="0" xfId="0" applyFont="1" applyAlignment="1">
      <alignment horizontal="center" vertical="top"/>
    </xf>
    <xf numFmtId="0" fontId="17" fillId="0" borderId="0" xfId="0" applyFont="1" applyAlignment="1">
      <alignment vertical="center" wrapText="1"/>
    </xf>
    <xf numFmtId="0" fontId="17" fillId="0" borderId="0" xfId="0" applyFont="1" applyAlignment="1">
      <alignment vertical="center"/>
    </xf>
    <xf numFmtId="0" fontId="17" fillId="9" borderId="0" xfId="0" applyFont="1" applyFill="1" applyAlignment="1">
      <alignment vertical="center"/>
    </xf>
    <xf numFmtId="0" fontId="107" fillId="0" borderId="0" xfId="0" applyFont="1"/>
    <xf numFmtId="10" fontId="1" fillId="26" borderId="120" xfId="4" applyNumberFormat="1" applyFont="1" applyFill="1" applyBorder="1" applyAlignment="1">
      <alignment horizontal="center"/>
    </xf>
    <xf numFmtId="10" fontId="1" fillId="26" borderId="126" xfId="4" applyNumberFormat="1" applyFont="1" applyFill="1" applyBorder="1" applyAlignment="1">
      <alignment horizontal="center"/>
    </xf>
    <xf numFmtId="10" fontId="1" fillId="26" borderId="132" xfId="4" applyNumberFormat="1" applyFont="1" applyFill="1" applyBorder="1" applyAlignment="1">
      <alignment horizontal="center"/>
    </xf>
    <xf numFmtId="10" fontId="1" fillId="26" borderId="114" xfId="4" applyNumberFormat="1" applyFont="1" applyFill="1" applyBorder="1" applyAlignment="1">
      <alignment horizontal="center"/>
    </xf>
    <xf numFmtId="0" fontId="110" fillId="0" borderId="45" xfId="0" applyFont="1" applyBorder="1" applyAlignment="1">
      <alignment horizontal="center" vertical="top" wrapText="1"/>
    </xf>
    <xf numFmtId="0" fontId="110" fillId="0" borderId="45" xfId="0" applyFont="1" applyBorder="1" applyAlignment="1">
      <alignment horizontal="left" vertical="top" wrapText="1"/>
    </xf>
    <xf numFmtId="1" fontId="111" fillId="0" borderId="45" xfId="0" applyNumberFormat="1" applyFont="1" applyBorder="1" applyAlignment="1">
      <alignment horizontal="center" vertical="top" shrinkToFit="1"/>
    </xf>
    <xf numFmtId="170" fontId="111" fillId="0" borderId="45" xfId="0" applyNumberFormat="1" applyFont="1" applyBorder="1" applyAlignment="1">
      <alignment horizontal="center" vertical="top" shrinkToFit="1"/>
    </xf>
    <xf numFmtId="170" fontId="111" fillId="0" borderId="45" xfId="0" applyNumberFormat="1" applyFont="1" applyBorder="1" applyAlignment="1">
      <alignment horizontal="left" vertical="top" shrinkToFit="1"/>
    </xf>
    <xf numFmtId="171" fontId="111" fillId="0" borderId="45" xfId="0" applyNumberFormat="1" applyFont="1" applyBorder="1" applyAlignment="1">
      <alignment horizontal="left" vertical="top" shrinkToFit="1"/>
    </xf>
    <xf numFmtId="171" fontId="111" fillId="0" borderId="45" xfId="0" applyNumberFormat="1" applyFont="1" applyBorder="1" applyAlignment="1">
      <alignment horizontal="center" vertical="top" shrinkToFit="1"/>
    </xf>
    <xf numFmtId="2" fontId="111" fillId="0" borderId="45" xfId="0" applyNumberFormat="1" applyFont="1" applyBorder="1" applyAlignment="1">
      <alignment horizontal="center" vertical="top" shrinkToFit="1"/>
    </xf>
    <xf numFmtId="167" fontId="111" fillId="0" borderId="45" xfId="0" applyNumberFormat="1" applyFont="1" applyBorder="1" applyAlignment="1">
      <alignment horizontal="center" vertical="top" shrinkToFit="1"/>
    </xf>
    <xf numFmtId="0" fontId="110" fillId="0" borderId="45" xfId="0" applyFont="1" applyBorder="1" applyAlignment="1">
      <alignment horizontal="left" vertical="top" wrapText="1" indent="1"/>
    </xf>
    <xf numFmtId="171" fontId="111" fillId="0" borderId="45" xfId="0" applyNumberFormat="1" applyFont="1" applyBorder="1" applyAlignment="1">
      <alignment horizontal="right" vertical="top" shrinkToFit="1"/>
    </xf>
    <xf numFmtId="0" fontId="109" fillId="44" borderId="45" xfId="0" applyFont="1" applyFill="1" applyBorder="1" applyAlignment="1">
      <alignment horizontal="left" vertical="top" wrapText="1" indent="1"/>
    </xf>
    <xf numFmtId="0" fontId="109" fillId="44" borderId="45" xfId="0" applyFont="1" applyFill="1" applyBorder="1" applyAlignment="1">
      <alignment horizontal="left" wrapText="1" indent="12"/>
    </xf>
    <xf numFmtId="0" fontId="109" fillId="44" borderId="45" xfId="0" applyFont="1" applyFill="1" applyBorder="1" applyAlignment="1">
      <alignment horizontal="center" wrapText="1"/>
    </xf>
    <xf numFmtId="0" fontId="0" fillId="44" borderId="45" xfId="0" applyFill="1" applyBorder="1" applyAlignment="1">
      <alignment horizontal="left" vertical="top" wrapText="1" indent="1"/>
    </xf>
    <xf numFmtId="0" fontId="109" fillId="44" borderId="45" xfId="0" applyFont="1" applyFill="1" applyBorder="1" applyAlignment="1">
      <alignment horizontal="left" vertical="top" wrapText="1"/>
    </xf>
    <xf numFmtId="0" fontId="0" fillId="44" borderId="45" xfId="0" applyFill="1" applyBorder="1" applyAlignment="1">
      <alignment horizontal="left" vertical="top" wrapText="1"/>
    </xf>
    <xf numFmtId="0" fontId="110" fillId="23" borderId="45" xfId="0" applyFont="1" applyFill="1" applyBorder="1" applyAlignment="1">
      <alignment horizontal="center" vertical="top" wrapText="1"/>
    </xf>
    <xf numFmtId="0" fontId="0" fillId="23" borderId="45" xfId="0" applyFill="1" applyBorder="1" applyAlignment="1">
      <alignment horizontal="left" vertical="top" wrapText="1"/>
    </xf>
    <xf numFmtId="1" fontId="111" fillId="23" borderId="45" xfId="0" applyNumberFormat="1" applyFont="1" applyFill="1" applyBorder="1" applyAlignment="1">
      <alignment horizontal="center" vertical="top" shrinkToFit="1"/>
    </xf>
    <xf numFmtId="170" fontId="111" fillId="23" borderId="45" xfId="0" applyNumberFormat="1" applyFont="1" applyFill="1" applyBorder="1" applyAlignment="1">
      <alignment horizontal="center" vertical="top" shrinkToFit="1"/>
    </xf>
    <xf numFmtId="0" fontId="110" fillId="23" borderId="45" xfId="0" applyFont="1" applyFill="1" applyBorder="1" applyAlignment="1">
      <alignment horizontal="left" vertical="top" wrapText="1" indent="1"/>
    </xf>
    <xf numFmtId="171" fontId="111" fillId="23" borderId="45" xfId="0" applyNumberFormat="1" applyFont="1" applyFill="1" applyBorder="1" applyAlignment="1">
      <alignment horizontal="right" vertical="top" shrinkToFit="1"/>
    </xf>
    <xf numFmtId="2" fontId="111" fillId="23" borderId="45" xfId="0" applyNumberFormat="1" applyFont="1" applyFill="1" applyBorder="1" applyAlignment="1">
      <alignment horizontal="center" vertical="top" shrinkToFit="1"/>
    </xf>
    <xf numFmtId="0" fontId="110" fillId="5" borderId="45" xfId="0" applyFont="1" applyFill="1" applyBorder="1" applyAlignment="1">
      <alignment horizontal="center" vertical="top" wrapText="1"/>
    </xf>
    <xf numFmtId="0" fontId="0" fillId="5" borderId="45" xfId="0" applyFill="1" applyBorder="1" applyAlignment="1">
      <alignment horizontal="left" vertical="top" wrapText="1"/>
    </xf>
    <xf numFmtId="1" fontId="111" fillId="5" borderId="45" xfId="0" applyNumberFormat="1" applyFont="1" applyFill="1" applyBorder="1" applyAlignment="1">
      <alignment horizontal="center" vertical="top" shrinkToFit="1"/>
    </xf>
    <xf numFmtId="170" fontId="111" fillId="5" borderId="45" xfId="0" applyNumberFormat="1" applyFont="1" applyFill="1" applyBorder="1" applyAlignment="1">
      <alignment horizontal="center" vertical="top" shrinkToFit="1"/>
    </xf>
    <xf numFmtId="170" fontId="111" fillId="5" borderId="45" xfId="0" applyNumberFormat="1" applyFont="1" applyFill="1" applyBorder="1" applyAlignment="1">
      <alignment horizontal="left" vertical="top" shrinkToFit="1"/>
    </xf>
    <xf numFmtId="171" fontId="111" fillId="5" borderId="45" xfId="0" applyNumberFormat="1" applyFont="1" applyFill="1" applyBorder="1" applyAlignment="1">
      <alignment horizontal="left" vertical="top" shrinkToFit="1"/>
    </xf>
    <xf numFmtId="171" fontId="111" fillId="5" borderId="45" xfId="0" applyNumberFormat="1" applyFont="1" applyFill="1" applyBorder="1" applyAlignment="1">
      <alignment horizontal="center" vertical="top" shrinkToFit="1"/>
    </xf>
    <xf numFmtId="2" fontId="111" fillId="5" borderId="45" xfId="0" applyNumberFormat="1" applyFont="1" applyFill="1" applyBorder="1" applyAlignment="1">
      <alignment horizontal="center" vertical="top" shrinkToFit="1"/>
    </xf>
    <xf numFmtId="0" fontId="110" fillId="8" borderId="45" xfId="0" applyFont="1" applyFill="1" applyBorder="1" applyAlignment="1">
      <alignment horizontal="center" vertical="top" wrapText="1"/>
    </xf>
    <xf numFmtId="0" fontId="0" fillId="8" borderId="45" xfId="0" applyFill="1" applyBorder="1" applyAlignment="1">
      <alignment horizontal="left" vertical="top" wrapText="1"/>
    </xf>
    <xf numFmtId="1" fontId="111" fillId="8" borderId="45" xfId="0" applyNumberFormat="1" applyFont="1" applyFill="1" applyBorder="1" applyAlignment="1">
      <alignment horizontal="center" vertical="top" shrinkToFit="1"/>
    </xf>
    <xf numFmtId="170" fontId="111" fillId="8" borderId="45" xfId="0" applyNumberFormat="1" applyFont="1" applyFill="1" applyBorder="1" applyAlignment="1">
      <alignment horizontal="center" vertical="top" shrinkToFit="1"/>
    </xf>
    <xf numFmtId="171" fontId="111" fillId="8" borderId="45" xfId="0" applyNumberFormat="1" applyFont="1" applyFill="1" applyBorder="1" applyAlignment="1">
      <alignment horizontal="right" vertical="top" shrinkToFit="1"/>
    </xf>
    <xf numFmtId="171" fontId="111" fillId="8" borderId="45" xfId="0" applyNumberFormat="1" applyFont="1" applyFill="1" applyBorder="1" applyAlignment="1">
      <alignment horizontal="center" vertical="top" shrinkToFit="1"/>
    </xf>
    <xf numFmtId="2" fontId="111" fillId="8" borderId="45" xfId="0" applyNumberFormat="1" applyFont="1" applyFill="1" applyBorder="1" applyAlignment="1">
      <alignment horizontal="center" vertical="top" shrinkToFit="1"/>
    </xf>
    <xf numFmtId="0" fontId="2" fillId="0" borderId="0" xfId="0" quotePrefix="1" applyFont="1" applyAlignment="1">
      <alignment horizontal="left" wrapText="1"/>
    </xf>
    <xf numFmtId="6" fontId="3" fillId="12" borderId="0" xfId="0" applyNumberFormat="1" applyFont="1" applyFill="1"/>
    <xf numFmtId="6" fontId="3" fillId="26" borderId="0" xfId="0" applyNumberFormat="1" applyFont="1" applyFill="1"/>
    <xf numFmtId="6" fontId="3" fillId="17" borderId="0" xfId="0" applyNumberFormat="1" applyFont="1" applyFill="1"/>
    <xf numFmtId="10" fontId="115" fillId="10" borderId="0" xfId="0" applyNumberFormat="1" applyFont="1" applyFill="1" applyAlignment="1">
      <alignment horizontal="center"/>
    </xf>
    <xf numFmtId="6" fontId="3" fillId="10" borderId="0" xfId="0" applyNumberFormat="1" applyFont="1" applyFill="1"/>
    <xf numFmtId="6" fontId="3" fillId="8" borderId="0" xfId="0" applyNumberFormat="1" applyFont="1" applyFill="1"/>
    <xf numFmtId="10" fontId="116" fillId="12" borderId="0" xfId="0" applyNumberFormat="1" applyFont="1" applyFill="1"/>
    <xf numFmtId="0" fontId="2" fillId="0" borderId="0" xfId="0" applyFont="1" applyAlignment="1">
      <alignment horizontal="center"/>
    </xf>
    <xf numFmtId="0" fontId="2" fillId="0" borderId="0" xfId="0" applyFont="1" applyAlignment="1">
      <alignment horizontal="center" wrapText="1"/>
    </xf>
    <xf numFmtId="0" fontId="3" fillId="0" borderId="0" xfId="0" quotePrefix="1" applyFont="1" applyAlignment="1">
      <alignment horizontal="right" wrapText="1"/>
    </xf>
    <xf numFmtId="0" fontId="13" fillId="46" borderId="17" xfId="0" applyFont="1" applyFill="1" applyBorder="1" applyAlignment="1">
      <alignment horizontal="center" vertical="center" wrapText="1"/>
    </xf>
    <xf numFmtId="0" fontId="13" fillId="46" borderId="18" xfId="0" applyFont="1" applyFill="1" applyBorder="1" applyAlignment="1">
      <alignment horizontal="center" vertical="center" wrapText="1"/>
    </xf>
    <xf numFmtId="0" fontId="13" fillId="46" borderId="19" xfId="0" applyFont="1" applyFill="1" applyBorder="1" applyAlignment="1">
      <alignment horizontal="center"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3" fillId="3" borderId="17" xfId="0" applyFont="1" applyFill="1" applyBorder="1" applyAlignment="1">
      <alignment horizontal="left" vertical="center"/>
    </xf>
    <xf numFmtId="0" fontId="3" fillId="3" borderId="18" xfId="0" applyFont="1" applyFill="1" applyBorder="1" applyAlignment="1">
      <alignment horizontal="left" vertical="center"/>
    </xf>
    <xf numFmtId="0" fontId="3" fillId="3" borderId="19" xfId="0" applyFont="1" applyFill="1" applyBorder="1" applyAlignment="1">
      <alignment horizontal="left" vertical="center"/>
    </xf>
    <xf numFmtId="0" fontId="3" fillId="24" borderId="24" xfId="0" applyFont="1" applyFill="1" applyBorder="1" applyAlignment="1">
      <alignment horizontal="right" wrapText="1"/>
    </xf>
    <xf numFmtId="0" fontId="3" fillId="24" borderId="2" xfId="0" applyFont="1" applyFill="1" applyBorder="1" applyAlignment="1">
      <alignment horizontal="right" wrapText="1"/>
    </xf>
    <xf numFmtId="0" fontId="2" fillId="0" borderId="0" xfId="0" applyFont="1" applyAlignment="1">
      <alignment horizontal="left" wrapText="1"/>
    </xf>
    <xf numFmtId="0" fontId="10" fillId="0" borderId="0" xfId="0" applyFont="1" applyAlignment="1">
      <alignment horizontal="left" vertical="top" wrapText="1"/>
    </xf>
    <xf numFmtId="0" fontId="40" fillId="0" borderId="25" xfId="0" applyFont="1" applyBorder="1" applyAlignment="1">
      <alignment horizontal="center" vertical="center" wrapText="1"/>
    </xf>
    <xf numFmtId="0" fontId="2" fillId="0" borderId="0" xfId="0" applyFont="1" applyAlignment="1">
      <alignment horizontal="right"/>
    </xf>
    <xf numFmtId="0" fontId="3" fillId="0" borderId="0" xfId="0" quotePrefix="1" applyFont="1" applyAlignment="1">
      <alignment horizontal="left"/>
    </xf>
    <xf numFmtId="0" fontId="3" fillId="0" borderId="0" xfId="0" applyFont="1" applyAlignment="1">
      <alignment horizontal="left" wrapText="1"/>
    </xf>
    <xf numFmtId="0" fontId="56" fillId="3" borderId="0" xfId="0" applyFont="1" applyFill="1" applyAlignment="1">
      <alignment horizontal="right" wrapText="1"/>
    </xf>
    <xf numFmtId="0" fontId="3" fillId="23" borderId="24" xfId="0" applyFont="1" applyFill="1" applyBorder="1" applyAlignment="1">
      <alignment horizontal="right" vertical="center"/>
    </xf>
    <xf numFmtId="0" fontId="3" fillId="23" borderId="2" xfId="0" applyFont="1" applyFill="1" applyBorder="1" applyAlignment="1">
      <alignment horizontal="right" vertical="center"/>
    </xf>
    <xf numFmtId="0" fontId="3" fillId="22" borderId="18" xfId="0" applyFont="1" applyFill="1" applyBorder="1" applyAlignment="1">
      <alignment horizontal="right"/>
    </xf>
    <xf numFmtId="0" fontId="22" fillId="22" borderId="18" xfId="0" applyFont="1" applyFill="1" applyBorder="1" applyAlignment="1">
      <alignment horizontal="right"/>
    </xf>
    <xf numFmtId="0" fontId="40" fillId="0" borderId="0" xfId="0" applyFont="1" applyAlignment="1">
      <alignment horizontal="left" vertical="center"/>
    </xf>
    <xf numFmtId="0" fontId="2" fillId="0" borderId="0" xfId="0" quotePrefix="1" applyFont="1" applyAlignment="1">
      <alignment horizontal="left" wrapText="1"/>
    </xf>
    <xf numFmtId="0" fontId="2" fillId="29" borderId="24" xfId="0" applyFont="1" applyFill="1" applyBorder="1" applyAlignment="1">
      <alignment horizontal="center" wrapText="1"/>
    </xf>
    <xf numFmtId="0" fontId="2" fillId="29" borderId="2" xfId="0" applyFont="1" applyFill="1" applyBorder="1" applyAlignment="1">
      <alignment horizontal="center" wrapText="1"/>
    </xf>
    <xf numFmtId="0" fontId="2" fillId="29" borderId="22" xfId="0" applyFont="1" applyFill="1" applyBorder="1" applyAlignment="1">
      <alignment horizontal="center" wrapText="1"/>
    </xf>
    <xf numFmtId="0" fontId="10" fillId="0" borderId="0" xfId="0" applyFont="1" applyAlignment="1">
      <alignment horizontal="right" wrapText="1"/>
    </xf>
    <xf numFmtId="0" fontId="3" fillId="22" borderId="17" xfId="0" applyFont="1" applyFill="1" applyBorder="1" applyAlignment="1">
      <alignment horizontal="right"/>
    </xf>
    <xf numFmtId="0" fontId="2" fillId="0" borderId="0" xfId="0" applyFont="1" applyAlignment="1">
      <alignment horizontal="left" vertical="top" wrapText="1"/>
    </xf>
    <xf numFmtId="0" fontId="44" fillId="0" borderId="0" xfId="0" applyFont="1" applyAlignment="1">
      <alignment horizontal="left" wrapText="1"/>
    </xf>
    <xf numFmtId="0" fontId="3" fillId="9" borderId="29" xfId="0" applyFont="1" applyFill="1" applyBorder="1" applyAlignment="1">
      <alignment horizontal="right" vertical="center"/>
    </xf>
    <xf numFmtId="0" fontId="3" fillId="9" borderId="10" xfId="0" applyFont="1" applyFill="1" applyBorder="1" applyAlignment="1">
      <alignment horizontal="right" vertical="center"/>
    </xf>
    <xf numFmtId="0" fontId="2" fillId="0" borderId="0" xfId="0" applyFont="1" applyAlignment="1">
      <alignment horizontal="left"/>
    </xf>
    <xf numFmtId="0" fontId="3" fillId="15" borderId="30" xfId="0" applyFont="1" applyFill="1" applyBorder="1" applyAlignment="1">
      <alignment horizontal="center"/>
    </xf>
    <xf numFmtId="0" fontId="3" fillId="15" borderId="2" xfId="0" applyFont="1" applyFill="1" applyBorder="1" applyAlignment="1">
      <alignment horizontal="center"/>
    </xf>
    <xf numFmtId="0" fontId="3" fillId="15" borderId="31" xfId="0" applyFont="1" applyFill="1" applyBorder="1" applyAlignment="1">
      <alignment horizontal="center"/>
    </xf>
    <xf numFmtId="0" fontId="2" fillId="9" borderId="30" xfId="0" applyFont="1" applyFill="1" applyBorder="1" applyAlignment="1">
      <alignment horizontal="center"/>
    </xf>
    <xf numFmtId="0" fontId="2" fillId="9" borderId="2" xfId="0" applyFont="1" applyFill="1" applyBorder="1" applyAlignment="1">
      <alignment horizontal="center"/>
    </xf>
    <xf numFmtId="0" fontId="2" fillId="9" borderId="31" xfId="0" applyFont="1" applyFill="1" applyBorder="1" applyAlignment="1">
      <alignment horizontal="center"/>
    </xf>
    <xf numFmtId="0" fontId="3" fillId="9" borderId="26" xfId="0" applyFont="1" applyFill="1" applyBorder="1" applyAlignment="1">
      <alignment horizontal="center" vertical="center"/>
    </xf>
    <xf numFmtId="0" fontId="3" fillId="9" borderId="27" xfId="0" applyFont="1" applyFill="1" applyBorder="1" applyAlignment="1">
      <alignment horizontal="center" vertical="center"/>
    </xf>
    <xf numFmtId="0" fontId="3" fillId="9" borderId="28" xfId="0" applyFont="1" applyFill="1" applyBorder="1" applyAlignment="1">
      <alignment horizontal="center" vertical="center"/>
    </xf>
    <xf numFmtId="0" fontId="2" fillId="30" borderId="24" xfId="0" applyFont="1" applyFill="1" applyBorder="1" applyAlignment="1">
      <alignment horizontal="left" wrapText="1"/>
    </xf>
    <xf numFmtId="0" fontId="2" fillId="30" borderId="2" xfId="0" applyFont="1" applyFill="1" applyBorder="1" applyAlignment="1">
      <alignment horizontal="left" wrapText="1"/>
    </xf>
    <xf numFmtId="0" fontId="2" fillId="30" borderId="22" xfId="0" applyFont="1" applyFill="1" applyBorder="1" applyAlignment="1">
      <alignment horizontal="left" wrapText="1"/>
    </xf>
    <xf numFmtId="0" fontId="10" fillId="0" borderId="0" xfId="0" applyFont="1" applyAlignment="1">
      <alignment horizontal="right"/>
    </xf>
    <xf numFmtId="0" fontId="2" fillId="3" borderId="0" xfId="0" applyFont="1" applyFill="1" applyAlignment="1">
      <alignment horizontal="left" vertical="center" wrapText="1"/>
    </xf>
    <xf numFmtId="0" fontId="3" fillId="3" borderId="0" xfId="0" applyFont="1" applyFill="1" applyAlignment="1">
      <alignment horizontal="left" vertical="center" wrapText="1"/>
    </xf>
    <xf numFmtId="0" fontId="3" fillId="3" borderId="9" xfId="0" applyFont="1" applyFill="1" applyBorder="1" applyAlignment="1">
      <alignment horizontal="left" vertical="center" wrapText="1"/>
    </xf>
    <xf numFmtId="0" fontId="20" fillId="0" borderId="0" xfId="0" applyFont="1" applyAlignment="1">
      <alignment horizontal="left" vertical="top" wrapText="1"/>
    </xf>
    <xf numFmtId="0" fontId="3" fillId="14" borderId="23" xfId="0" applyFont="1" applyFill="1" applyBorder="1" applyAlignment="1">
      <alignment horizontal="center" vertical="center" wrapText="1"/>
    </xf>
    <xf numFmtId="0" fontId="3" fillId="14" borderId="11" xfId="0" applyFont="1" applyFill="1" applyBorder="1" applyAlignment="1">
      <alignment horizontal="center" vertical="center" wrapText="1"/>
    </xf>
    <xf numFmtId="0" fontId="3" fillId="14" borderId="12" xfId="0" applyFont="1" applyFill="1" applyBorder="1" applyAlignment="1">
      <alignment horizontal="center" vertical="center" wrapText="1"/>
    </xf>
    <xf numFmtId="0" fontId="3" fillId="14" borderId="21" xfId="0" applyFont="1" applyFill="1" applyBorder="1" applyAlignment="1">
      <alignment horizontal="center" vertical="center" wrapText="1"/>
    </xf>
    <xf numFmtId="0" fontId="3" fillId="14" borderId="15" xfId="0" applyFont="1" applyFill="1" applyBorder="1" applyAlignment="1">
      <alignment horizontal="center" vertical="center" wrapText="1"/>
    </xf>
    <xf numFmtId="0" fontId="3" fillId="14" borderId="16" xfId="0" applyFont="1" applyFill="1" applyBorder="1" applyAlignment="1">
      <alignment horizontal="center" vertical="center" wrapText="1"/>
    </xf>
    <xf numFmtId="0" fontId="22" fillId="3" borderId="18" xfId="0" applyFont="1" applyFill="1" applyBorder="1" applyAlignment="1">
      <alignment horizontal="center" vertical="center" wrapText="1"/>
    </xf>
    <xf numFmtId="0" fontId="69" fillId="0" borderId="0" xfId="0" applyFont="1" applyAlignment="1">
      <alignment horizontal="right" vertical="center"/>
    </xf>
    <xf numFmtId="0" fontId="3" fillId="24" borderId="39" xfId="0" applyFont="1" applyFill="1" applyBorder="1" applyAlignment="1">
      <alignment horizontal="right" wrapText="1"/>
    </xf>
    <xf numFmtId="0" fontId="3" fillId="24" borderId="41" xfId="0" applyFont="1" applyFill="1" applyBorder="1" applyAlignment="1">
      <alignment horizontal="right" wrapText="1"/>
    </xf>
    <xf numFmtId="0" fontId="2" fillId="9" borderId="0" xfId="0" applyFont="1" applyFill="1" applyAlignment="1">
      <alignment horizontal="center"/>
    </xf>
    <xf numFmtId="0" fontId="81" fillId="0" borderId="0" xfId="0" applyFont="1" applyAlignment="1">
      <alignment horizontal="left"/>
    </xf>
    <xf numFmtId="0" fontId="58" fillId="0" borderId="0" xfId="0" applyFont="1" applyAlignment="1">
      <alignment horizontal="left"/>
    </xf>
    <xf numFmtId="0" fontId="3" fillId="3" borderId="17" xfId="0" applyFont="1" applyFill="1" applyBorder="1" applyAlignment="1">
      <alignment horizontal="left" vertical="center" wrapText="1"/>
    </xf>
    <xf numFmtId="0" fontId="3" fillId="3" borderId="18" xfId="0" applyFont="1" applyFill="1" applyBorder="1" applyAlignment="1">
      <alignment horizontal="left" vertical="center" wrapText="1"/>
    </xf>
    <xf numFmtId="0" fontId="3" fillId="3" borderId="19" xfId="0" applyFont="1" applyFill="1" applyBorder="1" applyAlignment="1">
      <alignment horizontal="left" vertical="center" wrapText="1"/>
    </xf>
    <xf numFmtId="0" fontId="113" fillId="3" borderId="0" xfId="0" applyFont="1" applyFill="1" applyAlignment="1">
      <alignment horizontal="right" wrapText="1"/>
    </xf>
    <xf numFmtId="0" fontId="10" fillId="0" borderId="8" xfId="0" applyFont="1" applyBorder="1" applyAlignment="1">
      <alignment horizontal="left" wrapText="1"/>
    </xf>
    <xf numFmtId="0" fontId="10" fillId="0" borderId="0" xfId="0" applyFont="1" applyAlignment="1">
      <alignment horizontal="left" wrapText="1"/>
    </xf>
    <xf numFmtId="0" fontId="57" fillId="0" borderId="0" xfId="0" applyFont="1" applyAlignment="1">
      <alignment horizontal="center" wrapText="1"/>
    </xf>
    <xf numFmtId="0" fontId="12" fillId="0" borderId="0" xfId="0" applyFont="1" applyAlignment="1">
      <alignment horizontal="right" wrapText="1"/>
    </xf>
    <xf numFmtId="0" fontId="37" fillId="0" borderId="0" xfId="3" applyAlignment="1">
      <alignment horizontal="left" wrapText="1"/>
    </xf>
    <xf numFmtId="0" fontId="12" fillId="0" borderId="0" xfId="0" applyFont="1" applyAlignment="1">
      <alignment horizontal="right"/>
    </xf>
    <xf numFmtId="0" fontId="40" fillId="0" borderId="15" xfId="0" applyFont="1" applyBorder="1" applyAlignment="1">
      <alignment horizontal="center" wrapText="1"/>
    </xf>
    <xf numFmtId="0" fontId="40" fillId="0" borderId="73" xfId="0" applyFont="1" applyBorder="1" applyAlignment="1">
      <alignment horizontal="left" vertical="center" wrapText="1"/>
    </xf>
    <xf numFmtId="0" fontId="40" fillId="0" borderId="74" xfId="0" applyFont="1" applyBorder="1" applyAlignment="1">
      <alignment horizontal="left" vertical="center" wrapText="1"/>
    </xf>
    <xf numFmtId="0" fontId="40" fillId="12" borderId="0" xfId="0" applyFont="1" applyFill="1" applyAlignment="1">
      <alignment horizontal="left" vertical="center" wrapText="1"/>
    </xf>
    <xf numFmtId="0" fontId="40" fillId="12" borderId="14" xfId="0" applyFont="1" applyFill="1" applyBorder="1" applyAlignment="1">
      <alignment horizontal="left" vertical="center" wrapText="1"/>
    </xf>
    <xf numFmtId="0" fontId="40" fillId="12" borderId="71" xfId="0" applyFont="1" applyFill="1" applyBorder="1" applyAlignment="1">
      <alignment horizontal="left" vertical="center" wrapText="1"/>
    </xf>
    <xf numFmtId="0" fontId="40" fillId="12" borderId="72" xfId="0" applyFont="1" applyFill="1" applyBorder="1" applyAlignment="1">
      <alignment horizontal="left" vertical="center" wrapText="1"/>
    </xf>
    <xf numFmtId="14" fontId="40" fillId="12" borderId="0" xfId="0" applyNumberFormat="1" applyFont="1" applyFill="1" applyAlignment="1">
      <alignment horizontal="left" vertical="center" wrapText="1"/>
    </xf>
    <xf numFmtId="14" fontId="40" fillId="12" borderId="14" xfId="0" applyNumberFormat="1" applyFont="1" applyFill="1" applyBorder="1" applyAlignment="1">
      <alignment horizontal="left" vertical="center" wrapText="1"/>
    </xf>
    <xf numFmtId="0" fontId="33" fillId="9" borderId="0" xfId="0" applyFont="1" applyFill="1" applyAlignment="1">
      <alignment horizontal="center"/>
    </xf>
    <xf numFmtId="0" fontId="3" fillId="3" borderId="23" xfId="0" applyFont="1" applyFill="1" applyBorder="1" applyAlignment="1">
      <alignment horizontal="left" vertical="center"/>
    </xf>
    <xf numFmtId="0" fontId="3" fillId="3" borderId="11" xfId="0" applyFont="1" applyFill="1" applyBorder="1" applyAlignment="1">
      <alignment horizontal="left" vertical="center"/>
    </xf>
    <xf numFmtId="0" fontId="69" fillId="0" borderId="0" xfId="3" applyFont="1" applyFill="1" applyAlignment="1">
      <alignment horizontal="right" wrapText="1"/>
    </xf>
    <xf numFmtId="0" fontId="69" fillId="0" borderId="0" xfId="0" applyFont="1" applyAlignment="1">
      <alignment horizontal="right" vertical="center" wrapText="1"/>
    </xf>
    <xf numFmtId="0" fontId="40" fillId="19" borderId="73" xfId="0" applyFont="1" applyFill="1" applyBorder="1" applyAlignment="1">
      <alignment horizontal="left" vertical="center" wrapText="1"/>
    </xf>
    <xf numFmtId="0" fontId="40" fillId="19" borderId="74" xfId="0" applyFont="1" applyFill="1" applyBorder="1" applyAlignment="1">
      <alignment horizontal="left" vertical="center" wrapText="1"/>
    </xf>
    <xf numFmtId="0" fontId="22" fillId="3" borderId="11"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2" fillId="3" borderId="0" xfId="0" applyFont="1" applyFill="1" applyAlignment="1">
      <alignment horizontal="center"/>
    </xf>
    <xf numFmtId="0" fontId="67" fillId="0" borderId="25" xfId="0" applyFont="1" applyBorder="1" applyAlignment="1">
      <alignment horizontal="center" vertical="center" wrapText="1"/>
    </xf>
    <xf numFmtId="0" fontId="67" fillId="0" borderId="0" xfId="0" applyFont="1" applyAlignment="1">
      <alignment horizontal="center" vertical="center" wrapText="1"/>
    </xf>
    <xf numFmtId="0" fontId="33" fillId="9" borderId="11" xfId="0" applyFont="1" applyFill="1" applyBorder="1" applyAlignment="1">
      <alignment horizontal="center"/>
    </xf>
    <xf numFmtId="0" fontId="17" fillId="9" borderId="0" xfId="0" applyFont="1" applyFill="1" applyAlignment="1">
      <alignment horizontal="center" vertical="center" wrapText="1"/>
    </xf>
    <xf numFmtId="0" fontId="17" fillId="9" borderId="0" xfId="0" applyFont="1" applyFill="1" applyAlignment="1">
      <alignment horizontal="center" vertical="center"/>
    </xf>
    <xf numFmtId="0" fontId="17" fillId="3" borderId="0" xfId="0" applyFont="1" applyFill="1" applyAlignment="1">
      <alignment horizontal="center" vertical="center"/>
    </xf>
    <xf numFmtId="0" fontId="73" fillId="8" borderId="78" xfId="0" applyFont="1" applyFill="1" applyBorder="1" applyAlignment="1">
      <alignment horizontal="center" vertical="center" wrapText="1"/>
    </xf>
    <xf numFmtId="0" fontId="75" fillId="8" borderId="78" xfId="0" applyFont="1" applyFill="1" applyBorder="1" applyAlignment="1">
      <alignment horizontal="center" vertical="center" wrapText="1"/>
    </xf>
    <xf numFmtId="0" fontId="3" fillId="22" borderId="0" xfId="0" applyFont="1" applyFill="1" applyAlignment="1">
      <alignment horizontal="left"/>
    </xf>
    <xf numFmtId="0" fontId="3" fillId="22" borderId="14" xfId="0" applyFont="1" applyFill="1" applyBorder="1" applyAlignment="1">
      <alignment horizontal="left"/>
    </xf>
    <xf numFmtId="0" fontId="58" fillId="40" borderId="82" xfId="0" applyFont="1" applyFill="1" applyBorder="1" applyAlignment="1">
      <alignment horizontal="left" vertical="center" wrapText="1"/>
    </xf>
    <xf numFmtId="0" fontId="58" fillId="40" borderId="71" xfId="0" applyFont="1" applyFill="1" applyBorder="1" applyAlignment="1">
      <alignment horizontal="left" vertical="center" wrapText="1"/>
    </xf>
    <xf numFmtId="0" fontId="74" fillId="8" borderId="78" xfId="0" applyFont="1" applyFill="1" applyBorder="1" applyAlignment="1">
      <alignment horizontal="center" vertical="center" wrapText="1"/>
    </xf>
    <xf numFmtId="0" fontId="37" fillId="0" borderId="11" xfId="3" quotePrefix="1" applyFill="1" applyBorder="1" applyAlignment="1">
      <alignment horizontal="left"/>
    </xf>
    <xf numFmtId="0" fontId="44" fillId="0" borderId="11" xfId="0" quotePrefix="1" applyFont="1" applyBorder="1" applyAlignment="1">
      <alignment horizontal="left"/>
    </xf>
    <xf numFmtId="0" fontId="55" fillId="21" borderId="57" xfId="0" applyFont="1" applyFill="1" applyBorder="1" applyAlignment="1">
      <alignment horizontal="center" vertical="center" wrapText="1"/>
    </xf>
    <xf numFmtId="0" fontId="55" fillId="21" borderId="58" xfId="0" applyFont="1" applyFill="1" applyBorder="1" applyAlignment="1">
      <alignment horizontal="center" vertical="center" wrapText="1"/>
    </xf>
    <xf numFmtId="0" fontId="55" fillId="21" borderId="59" xfId="0" applyFont="1" applyFill="1" applyBorder="1" applyAlignment="1">
      <alignment horizontal="center" vertical="center" wrapText="1"/>
    </xf>
    <xf numFmtId="0" fontId="107" fillId="0" borderId="0" xfId="0" applyFont="1" applyAlignment="1">
      <alignment horizontal="center"/>
    </xf>
    <xf numFmtId="0" fontId="77" fillId="18" borderId="0" xfId="0" applyFont="1" applyFill="1" applyAlignment="1">
      <alignment horizontal="right" wrapText="1"/>
    </xf>
    <xf numFmtId="0" fontId="25" fillId="17" borderId="0" xfId="0" applyFont="1" applyFill="1" applyAlignment="1">
      <alignment horizontal="right" wrapText="1"/>
    </xf>
    <xf numFmtId="0" fontId="25" fillId="17" borderId="0" xfId="0" applyFont="1" applyFill="1" applyAlignment="1">
      <alignment horizontal="right"/>
    </xf>
    <xf numFmtId="0" fontId="25" fillId="18" borderId="11" xfId="0" applyFont="1" applyFill="1" applyBorder="1" applyAlignment="1">
      <alignment horizontal="right" wrapText="1"/>
    </xf>
    <xf numFmtId="0" fontId="25" fillId="18" borderId="0" xfId="0" applyFont="1" applyFill="1" applyAlignment="1">
      <alignment horizontal="right"/>
    </xf>
    <xf numFmtId="0" fontId="25" fillId="36" borderId="15" xfId="0" applyFont="1" applyFill="1" applyBorder="1" applyAlignment="1">
      <alignment horizontal="right"/>
    </xf>
    <xf numFmtId="0" fontId="25" fillId="18" borderId="15" xfId="0" applyFont="1" applyFill="1" applyBorder="1" applyAlignment="1">
      <alignment horizontal="right"/>
    </xf>
    <xf numFmtId="0" fontId="64" fillId="46" borderId="11" xfId="0" applyFont="1" applyFill="1" applyBorder="1" applyAlignment="1">
      <alignment horizontal="center" vertical="center" wrapText="1"/>
    </xf>
    <xf numFmtId="0" fontId="64" fillId="46" borderId="12" xfId="0" applyFont="1" applyFill="1" applyBorder="1" applyAlignment="1">
      <alignment horizontal="center" vertical="center" wrapText="1"/>
    </xf>
    <xf numFmtId="0" fontId="25" fillId="36" borderId="0" xfId="0" applyFont="1" applyFill="1" applyAlignment="1">
      <alignment horizontal="right"/>
    </xf>
    <xf numFmtId="0" fontId="25" fillId="36" borderId="0" xfId="0" applyFont="1" applyFill="1" applyAlignment="1">
      <alignment horizontal="right" wrapText="1"/>
    </xf>
    <xf numFmtId="0" fontId="19" fillId="34" borderId="11" xfId="0" applyFont="1" applyFill="1" applyBorder="1" applyAlignment="1">
      <alignment horizontal="center" vertical="center" wrapText="1"/>
    </xf>
    <xf numFmtId="0" fontId="19" fillId="34" borderId="12" xfId="0" applyFont="1" applyFill="1" applyBorder="1" applyAlignment="1">
      <alignment horizontal="center" vertical="center" wrapText="1"/>
    </xf>
    <xf numFmtId="0" fontId="28" fillId="36" borderId="0" xfId="0" applyFont="1" applyFill="1" applyAlignment="1">
      <alignment horizontal="left" wrapText="1"/>
    </xf>
    <xf numFmtId="0" fontId="28" fillId="17" borderId="0" xfId="0" applyFont="1" applyFill="1" applyAlignment="1">
      <alignment horizontal="left" wrapText="1"/>
    </xf>
    <xf numFmtId="0" fontId="28" fillId="36" borderId="0" xfId="0" applyFont="1" applyFill="1" applyAlignment="1">
      <alignment horizontal="center" wrapText="1"/>
    </xf>
    <xf numFmtId="0" fontId="28" fillId="36" borderId="14" xfId="0" applyFont="1" applyFill="1" applyBorder="1" applyAlignment="1">
      <alignment horizontal="center" wrapText="1"/>
    </xf>
    <xf numFmtId="0" fontId="25" fillId="17" borderId="15" xfId="0" applyFont="1" applyFill="1" applyBorder="1" applyAlignment="1">
      <alignment horizontal="right"/>
    </xf>
    <xf numFmtId="0" fontId="5" fillId="0" borderId="0" xfId="0" applyFont="1" applyAlignment="1">
      <alignment horizontal="left" wrapText="1"/>
    </xf>
    <xf numFmtId="0" fontId="2" fillId="0" borderId="0" xfId="0" applyFont="1" applyAlignment="1">
      <alignment horizontal="left" vertical="center" wrapText="1"/>
    </xf>
    <xf numFmtId="0" fontId="40" fillId="0" borderId="25" xfId="0" applyFont="1" applyBorder="1" applyAlignment="1">
      <alignment horizontal="left" vertical="center" wrapText="1"/>
    </xf>
    <xf numFmtId="0" fontId="0" fillId="0" borderId="0" xfId="0" applyAlignment="1">
      <alignment horizontal="left" vertical="center"/>
    </xf>
    <xf numFmtId="0" fontId="69" fillId="0" borderId="11" xfId="3" quotePrefix="1" applyFont="1" applyFill="1" applyBorder="1" applyAlignment="1">
      <alignment horizontal="left"/>
    </xf>
    <xf numFmtId="0" fontId="0" fillId="0" borderId="0" xfId="0" applyAlignment="1">
      <alignment horizontal="left" wrapText="1"/>
    </xf>
    <xf numFmtId="0" fontId="69" fillId="0" borderId="11" xfId="0" applyFont="1" applyBorder="1" applyAlignment="1">
      <alignment horizontal="right" vertical="center" wrapText="1"/>
    </xf>
    <xf numFmtId="0" fontId="69" fillId="0" borderId="0" xfId="0" applyFont="1" applyAlignment="1">
      <alignment horizontal="right"/>
    </xf>
    <xf numFmtId="0" fontId="29" fillId="9" borderId="0" xfId="0" applyFont="1" applyFill="1" applyAlignment="1">
      <alignment horizontal="center" vertical="center" wrapText="1"/>
    </xf>
    <xf numFmtId="0" fontId="29" fillId="3" borderId="0" xfId="0" applyFont="1" applyFill="1" applyAlignment="1">
      <alignment horizontal="center" vertical="center"/>
    </xf>
    <xf numFmtId="0" fontId="13" fillId="10" borderId="17" xfId="0" applyFont="1" applyFill="1" applyBorder="1" applyAlignment="1">
      <alignment horizontal="center" vertical="center" wrapText="1"/>
    </xf>
    <xf numFmtId="0" fontId="13" fillId="10" borderId="18" xfId="0" applyFont="1" applyFill="1" applyBorder="1" applyAlignment="1">
      <alignment horizontal="center" vertical="center" wrapText="1"/>
    </xf>
    <xf numFmtId="0" fontId="13" fillId="10" borderId="19" xfId="0" applyFont="1" applyFill="1" applyBorder="1" applyAlignment="1">
      <alignment horizontal="center" vertical="center" wrapText="1"/>
    </xf>
    <xf numFmtId="0" fontId="55" fillId="21" borderId="57" xfId="0" applyFont="1" applyFill="1" applyBorder="1" applyAlignment="1">
      <alignment horizontal="left" vertical="center" wrapText="1"/>
    </xf>
    <xf numFmtId="0" fontId="55" fillId="21" borderId="58" xfId="0" applyFont="1" applyFill="1" applyBorder="1" applyAlignment="1">
      <alignment horizontal="left" vertical="center" wrapText="1"/>
    </xf>
    <xf numFmtId="0" fontId="55" fillId="21" borderId="59" xfId="0" applyFont="1" applyFill="1" applyBorder="1" applyAlignment="1">
      <alignment horizontal="left" vertical="center" wrapText="1"/>
    </xf>
    <xf numFmtId="0" fontId="2" fillId="0" borderId="73" xfId="0" applyFont="1" applyBorder="1" applyAlignment="1">
      <alignment horizontal="left" vertical="center" wrapText="1"/>
    </xf>
    <xf numFmtId="0" fontId="2" fillId="0" borderId="74" xfId="0" applyFont="1" applyBorder="1" applyAlignment="1">
      <alignment horizontal="left" vertical="center" wrapText="1"/>
    </xf>
    <xf numFmtId="0" fontId="2" fillId="19" borderId="0" xfId="0" applyFont="1" applyFill="1" applyAlignment="1">
      <alignment horizontal="left" vertical="center" wrapText="1"/>
    </xf>
    <xf numFmtId="0" fontId="2" fillId="19" borderId="14" xfId="0" applyFont="1" applyFill="1" applyBorder="1" applyAlignment="1">
      <alignment horizontal="left" vertical="center" wrapText="1"/>
    </xf>
    <xf numFmtId="0" fontId="2" fillId="19" borderId="71" xfId="0" applyFont="1" applyFill="1" applyBorder="1" applyAlignment="1">
      <alignment horizontal="left" vertical="center" wrapText="1"/>
    </xf>
    <xf numFmtId="0" fontId="2" fillId="19" borderId="72" xfId="0" applyFont="1" applyFill="1" applyBorder="1" applyAlignment="1">
      <alignment horizontal="left" vertical="center" wrapText="1"/>
    </xf>
    <xf numFmtId="0" fontId="2" fillId="42" borderId="73" xfId="0" applyFont="1" applyFill="1" applyBorder="1" applyAlignment="1">
      <alignment horizontal="left" vertical="center" wrapText="1"/>
    </xf>
    <xf numFmtId="0" fontId="2" fillId="42" borderId="74" xfId="0" applyFont="1" applyFill="1" applyBorder="1" applyAlignment="1">
      <alignment horizontal="left" vertical="center" wrapText="1"/>
    </xf>
    <xf numFmtId="14" fontId="2" fillId="19" borderId="0" xfId="0" applyNumberFormat="1" applyFont="1" applyFill="1" applyAlignment="1">
      <alignment horizontal="left" vertical="center" wrapText="1"/>
    </xf>
    <xf numFmtId="14" fontId="2" fillId="19" borderId="14" xfId="0" applyNumberFormat="1" applyFont="1" applyFill="1" applyBorder="1" applyAlignment="1">
      <alignment horizontal="left" vertical="center" wrapText="1"/>
    </xf>
    <xf numFmtId="0" fontId="2" fillId="8" borderId="71" xfId="0" applyFont="1" applyFill="1" applyBorder="1" applyAlignment="1">
      <alignment horizontal="left" vertical="center" wrapText="1"/>
    </xf>
    <xf numFmtId="0" fontId="2" fillId="8" borderId="72" xfId="0" applyFont="1" applyFill="1" applyBorder="1" applyAlignment="1">
      <alignment horizontal="left" vertical="center" wrapText="1"/>
    </xf>
    <xf numFmtId="0" fontId="19" fillId="40" borderId="82" xfId="0" applyFont="1" applyFill="1" applyBorder="1" applyAlignment="1">
      <alignment horizontal="left" vertical="center"/>
    </xf>
    <xf numFmtId="0" fontId="19" fillId="40" borderId="71" xfId="0" applyFont="1" applyFill="1" applyBorder="1" applyAlignment="1">
      <alignment horizontal="left" vertical="center"/>
    </xf>
    <xf numFmtId="0" fontId="22" fillId="3" borderId="19" xfId="0" applyFont="1" applyFill="1" applyBorder="1" applyAlignment="1">
      <alignment horizontal="center" vertical="center" wrapText="1"/>
    </xf>
    <xf numFmtId="0" fontId="3" fillId="45" borderId="24" xfId="0" applyFont="1" applyFill="1" applyBorder="1" applyAlignment="1">
      <alignment horizontal="right"/>
    </xf>
    <xf numFmtId="0" fontId="3" fillId="45" borderId="2" xfId="0" applyFont="1" applyFill="1" applyBorder="1" applyAlignment="1">
      <alignment horizontal="right"/>
    </xf>
    <xf numFmtId="0" fontId="3" fillId="3" borderId="24" xfId="0" applyFont="1" applyFill="1" applyBorder="1" applyAlignment="1">
      <alignment horizontal="right"/>
    </xf>
    <xf numFmtId="0" fontId="3" fillId="3" borderId="2" xfId="0" applyFont="1" applyFill="1" applyBorder="1" applyAlignment="1">
      <alignment horizontal="right"/>
    </xf>
    <xf numFmtId="0" fontId="3" fillId="0" borderId="0" xfId="0" quotePrefix="1" applyFont="1" applyAlignment="1">
      <alignment horizontal="left" wrapText="1"/>
    </xf>
    <xf numFmtId="0" fontId="44" fillId="0" borderId="0" xfId="0" quotePrefix="1" applyFont="1" applyAlignment="1">
      <alignment horizontal="right" wrapText="1"/>
    </xf>
    <xf numFmtId="0" fontId="44" fillId="0" borderId="0" xfId="0" applyFont="1" applyAlignment="1">
      <alignment horizontal="right" wrapText="1"/>
    </xf>
    <xf numFmtId="0" fontId="3" fillId="9" borderId="2" xfId="0" applyFont="1" applyFill="1" applyBorder="1" applyAlignment="1">
      <alignment horizontal="right"/>
    </xf>
    <xf numFmtId="0" fontId="3" fillId="14" borderId="13" xfId="0" applyFont="1" applyFill="1" applyBorder="1" applyAlignment="1">
      <alignment horizontal="center" vertical="center" wrapText="1"/>
    </xf>
    <xf numFmtId="0" fontId="3" fillId="14" borderId="0" xfId="0" applyFont="1" applyFill="1" applyAlignment="1">
      <alignment horizontal="center" vertical="center" wrapText="1"/>
    </xf>
    <xf numFmtId="0" fontId="3" fillId="14" borderId="14" xfId="0" applyFont="1" applyFill="1" applyBorder="1" applyAlignment="1">
      <alignment horizontal="center" vertical="center" wrapText="1"/>
    </xf>
    <xf numFmtId="0" fontId="13" fillId="35" borderId="17" xfId="0" applyFont="1" applyFill="1" applyBorder="1" applyAlignment="1">
      <alignment horizontal="center" vertical="center" wrapText="1"/>
    </xf>
    <xf numFmtId="0" fontId="13" fillId="35" borderId="18" xfId="0" applyFont="1" applyFill="1" applyBorder="1" applyAlignment="1">
      <alignment horizontal="center" vertical="center" wrapText="1"/>
    </xf>
    <xf numFmtId="0" fontId="13" fillId="35" borderId="19" xfId="0" applyFont="1" applyFill="1" applyBorder="1" applyAlignment="1">
      <alignment horizontal="center" vertical="center" wrapText="1"/>
    </xf>
    <xf numFmtId="0" fontId="3" fillId="13" borderId="0" xfId="0" applyFont="1" applyFill="1" applyAlignment="1">
      <alignment horizontal="left" wrapText="1"/>
    </xf>
    <xf numFmtId="0" fontId="3" fillId="14" borderId="18" xfId="0" applyFont="1" applyFill="1" applyBorder="1" applyAlignment="1">
      <alignment horizontal="right"/>
    </xf>
    <xf numFmtId="0" fontId="18" fillId="19" borderId="0" xfId="0" applyFont="1" applyFill="1" applyAlignment="1">
      <alignment horizontal="center"/>
    </xf>
    <xf numFmtId="0" fontId="3" fillId="36" borderId="24" xfId="0" applyFont="1" applyFill="1" applyBorder="1" applyAlignment="1">
      <alignment horizontal="right"/>
    </xf>
    <xf numFmtId="0" fontId="3" fillId="36" borderId="2" xfId="0" applyFont="1" applyFill="1" applyBorder="1" applyAlignment="1">
      <alignment horizontal="right"/>
    </xf>
    <xf numFmtId="0" fontId="56" fillId="21" borderId="24" xfId="0" applyFont="1" applyFill="1" applyBorder="1" applyAlignment="1">
      <alignment horizontal="right"/>
    </xf>
    <xf numFmtId="0" fontId="56" fillId="21" borderId="2" xfId="0" applyFont="1" applyFill="1" applyBorder="1" applyAlignment="1">
      <alignment horizontal="right"/>
    </xf>
    <xf numFmtId="0" fontId="56" fillId="5" borderId="2" xfId="0" applyFont="1" applyFill="1" applyBorder="1" applyAlignment="1">
      <alignment horizontal="right"/>
    </xf>
    <xf numFmtId="0" fontId="83" fillId="3" borderId="24" xfId="0" applyFont="1" applyFill="1" applyBorder="1" applyAlignment="1">
      <alignment horizontal="right"/>
    </xf>
    <xf numFmtId="0" fontId="84" fillId="3" borderId="2" xfId="0" applyFont="1" applyFill="1" applyBorder="1" applyAlignment="1">
      <alignment horizontal="right"/>
    </xf>
    <xf numFmtId="0" fontId="3" fillId="43" borderId="0" xfId="0" applyFont="1" applyFill="1" applyAlignment="1">
      <alignment horizontal="left" wrapText="1"/>
    </xf>
    <xf numFmtId="0" fontId="3" fillId="43" borderId="1" xfId="0" applyFont="1" applyFill="1" applyBorder="1" applyAlignment="1">
      <alignment horizontal="left" wrapText="1"/>
    </xf>
    <xf numFmtId="0" fontId="3" fillId="13" borderId="1" xfId="0" applyFont="1" applyFill="1" applyBorder="1" applyAlignment="1">
      <alignment horizontal="left" wrapText="1"/>
    </xf>
    <xf numFmtId="0" fontId="59" fillId="0" borderId="60" xfId="0" applyFont="1" applyBorder="1" applyAlignment="1">
      <alignment horizontal="center" vertical="center" wrapText="1"/>
    </xf>
    <xf numFmtId="0" fontId="59" fillId="0" borderId="61" xfId="0" applyFont="1" applyBorder="1" applyAlignment="1">
      <alignment horizontal="center" vertical="center" wrapText="1"/>
    </xf>
    <xf numFmtId="0" fontId="59" fillId="0" borderId="61" xfId="0" applyFont="1" applyBorder="1" applyAlignment="1">
      <alignment horizontal="center" vertical="center"/>
    </xf>
    <xf numFmtId="0" fontId="59" fillId="0" borderId="62" xfId="0" applyFont="1" applyBorder="1" applyAlignment="1">
      <alignment horizontal="center" vertical="center"/>
    </xf>
    <xf numFmtId="0" fontId="60" fillId="23" borderId="17" xfId="0" applyFont="1" applyFill="1" applyBorder="1" applyAlignment="1">
      <alignment horizontal="center" vertical="center"/>
    </xf>
    <xf numFmtId="0" fontId="60" fillId="23" borderId="18" xfId="0" applyFont="1" applyFill="1" applyBorder="1" applyAlignment="1">
      <alignment horizontal="center" vertical="center"/>
    </xf>
    <xf numFmtId="0" fontId="60" fillId="23" borderId="19" xfId="0" applyFont="1" applyFill="1" applyBorder="1" applyAlignment="1">
      <alignment horizontal="center" vertical="center"/>
    </xf>
    <xf numFmtId="0" fontId="14" fillId="3" borderId="8" xfId="0" applyFont="1" applyFill="1" applyBorder="1" applyAlignment="1">
      <alignment horizontal="center" wrapText="1"/>
    </xf>
    <xf numFmtId="0" fontId="14" fillId="3" borderId="0" xfId="0" applyFont="1" applyFill="1" applyAlignment="1">
      <alignment horizontal="center" wrapText="1"/>
    </xf>
    <xf numFmtId="0" fontId="14" fillId="3" borderId="14" xfId="0" applyFont="1" applyFill="1" applyBorder="1" applyAlignment="1">
      <alignment horizontal="center" wrapText="1"/>
    </xf>
    <xf numFmtId="0" fontId="14" fillId="0" borderId="8" xfId="0" applyFont="1" applyBorder="1" applyAlignment="1">
      <alignment horizontal="center" wrapText="1"/>
    </xf>
    <xf numFmtId="0" fontId="14" fillId="0" borderId="0" xfId="0" applyFont="1" applyAlignment="1">
      <alignment horizontal="center" wrapText="1"/>
    </xf>
    <xf numFmtId="0" fontId="14" fillId="0" borderId="14" xfId="0" applyFont="1" applyBorder="1" applyAlignment="1">
      <alignment horizontal="center" wrapText="1"/>
    </xf>
    <xf numFmtId="0" fontId="19" fillId="3" borderId="38" xfId="0" applyFont="1" applyFill="1" applyBorder="1" applyAlignment="1">
      <alignment horizontal="left" wrapText="1"/>
    </xf>
    <xf numFmtId="0" fontId="19" fillId="3" borderId="25" xfId="0" applyFont="1" applyFill="1" applyBorder="1" applyAlignment="1">
      <alignment horizontal="left" wrapText="1"/>
    </xf>
    <xf numFmtId="0" fontId="19" fillId="3" borderId="36" xfId="0" applyFont="1" applyFill="1" applyBorder="1" applyAlignment="1">
      <alignment horizontal="left" wrapText="1"/>
    </xf>
    <xf numFmtId="0" fontId="19" fillId="0" borderId="13" xfId="0" applyFont="1" applyBorder="1" applyAlignment="1">
      <alignment horizontal="left" wrapText="1"/>
    </xf>
    <xf numFmtId="0" fontId="19" fillId="0" borderId="0" xfId="0" applyFont="1" applyAlignment="1">
      <alignment horizontal="left" wrapText="1"/>
    </xf>
    <xf numFmtId="0" fontId="19" fillId="0" borderId="9" xfId="0" applyFont="1" applyBorder="1" applyAlignment="1">
      <alignment horizontal="left" wrapText="1"/>
    </xf>
    <xf numFmtId="0" fontId="63" fillId="0" borderId="49" xfId="0" applyFont="1" applyBorder="1" applyAlignment="1">
      <alignment horizontal="center" vertical="center" wrapText="1"/>
    </xf>
    <xf numFmtId="0" fontId="63" fillId="0" borderId="0" xfId="0" applyFont="1" applyAlignment="1">
      <alignment horizontal="center" vertical="center" wrapText="1"/>
    </xf>
    <xf numFmtId="0" fontId="63" fillId="0" borderId="0" xfId="0" applyFont="1" applyAlignment="1">
      <alignment horizontal="center" vertical="center"/>
    </xf>
    <xf numFmtId="0" fontId="62" fillId="0" borderId="0" xfId="0" applyFont="1" applyAlignment="1">
      <alignment horizontal="center" vertical="center"/>
    </xf>
    <xf numFmtId="0" fontId="62" fillId="0" borderId="50" xfId="0" applyFont="1" applyBorder="1" applyAlignment="1">
      <alignment horizontal="center" vertical="center"/>
    </xf>
    <xf numFmtId="0" fontId="18" fillId="23" borderId="21" xfId="0" applyFont="1" applyFill="1" applyBorder="1" applyAlignment="1">
      <alignment horizontal="left" vertical="center" wrapText="1"/>
    </xf>
    <xf numFmtId="0" fontId="18" fillId="23" borderId="15" xfId="0" applyFont="1" applyFill="1" applyBorder="1" applyAlignment="1">
      <alignment horizontal="left" vertical="center" wrapText="1"/>
    </xf>
    <xf numFmtId="0" fontId="18" fillId="23" borderId="16" xfId="0" applyFont="1" applyFill="1" applyBorder="1" applyAlignment="1">
      <alignment horizontal="left" vertical="center" wrapText="1"/>
    </xf>
    <xf numFmtId="0" fontId="19" fillId="3" borderId="32" xfId="0" applyFont="1" applyFill="1" applyBorder="1" applyAlignment="1">
      <alignment horizontal="left" wrapText="1"/>
    </xf>
    <xf numFmtId="0" fontId="19" fillId="3" borderId="1" xfId="0" applyFont="1" applyFill="1" applyBorder="1" applyAlignment="1">
      <alignment horizontal="left" wrapText="1"/>
    </xf>
    <xf numFmtId="0" fontId="19" fillId="3" borderId="33" xfId="0" applyFont="1" applyFill="1" applyBorder="1" applyAlignment="1">
      <alignment horizontal="left" wrapText="1"/>
    </xf>
    <xf numFmtId="0" fontId="14" fillId="3" borderId="34" xfId="0" applyFont="1" applyFill="1" applyBorder="1" applyAlignment="1">
      <alignment horizontal="left" wrapText="1"/>
    </xf>
    <xf numFmtId="0" fontId="14" fillId="3" borderId="1" xfId="0" applyFont="1" applyFill="1" applyBorder="1" applyAlignment="1">
      <alignment horizontal="left" wrapText="1"/>
    </xf>
    <xf numFmtId="0" fontId="14" fillId="3" borderId="33" xfId="0" applyFont="1" applyFill="1" applyBorder="1" applyAlignment="1">
      <alignment horizontal="left" wrapText="1"/>
    </xf>
    <xf numFmtId="0" fontId="14" fillId="3" borderId="35" xfId="0" applyFont="1" applyFill="1" applyBorder="1" applyAlignment="1">
      <alignment horizontal="left" wrapText="1"/>
    </xf>
    <xf numFmtId="0" fontId="14" fillId="3" borderId="25" xfId="0" applyFont="1" applyFill="1" applyBorder="1" applyAlignment="1">
      <alignment horizontal="left" wrapText="1"/>
    </xf>
    <xf numFmtId="0" fontId="14" fillId="3" borderId="36" xfId="0" applyFont="1" applyFill="1" applyBorder="1" applyAlignment="1">
      <alignment horizontal="left" wrapText="1"/>
    </xf>
    <xf numFmtId="0" fontId="61" fillId="0" borderId="63" xfId="0" applyFont="1" applyBorder="1" applyAlignment="1">
      <alignment horizontal="center" vertical="center"/>
    </xf>
    <xf numFmtId="0" fontId="62" fillId="0" borderId="64" xfId="0" applyFont="1" applyBorder="1" applyAlignment="1">
      <alignment horizontal="center" vertical="center"/>
    </xf>
    <xf numFmtId="0" fontId="62" fillId="0" borderId="65" xfId="0" applyFont="1" applyBorder="1" applyAlignment="1">
      <alignment horizontal="center" vertical="center"/>
    </xf>
    <xf numFmtId="0" fontId="63" fillId="0" borderId="66" xfId="0" applyFont="1" applyBorder="1" applyAlignment="1">
      <alignment horizontal="center" vertical="center" wrapText="1"/>
    </xf>
    <xf numFmtId="0" fontId="63" fillId="0" borderId="67" xfId="0" applyFont="1" applyBorder="1" applyAlignment="1">
      <alignment horizontal="center" vertical="center" wrapText="1"/>
    </xf>
    <xf numFmtId="0" fontId="63" fillId="0" borderId="68" xfId="0" applyFont="1" applyBorder="1" applyAlignment="1">
      <alignment horizontal="center" vertical="center" wrapText="1"/>
    </xf>
    <xf numFmtId="0" fontId="7" fillId="0" borderId="26" xfId="0" applyFont="1" applyBorder="1" applyAlignment="1">
      <alignment horizontal="left"/>
    </xf>
    <xf numFmtId="0" fontId="7" fillId="0" borderId="27" xfId="0" applyFont="1" applyBorder="1" applyAlignment="1">
      <alignment horizontal="left"/>
    </xf>
    <xf numFmtId="0" fontId="7" fillId="0" borderId="28" xfId="0" applyFont="1" applyBorder="1" applyAlignment="1">
      <alignment horizontal="left"/>
    </xf>
    <xf numFmtId="0" fontId="14" fillId="3" borderId="34" xfId="0" applyFont="1" applyFill="1" applyBorder="1" applyAlignment="1">
      <alignment horizontal="center" wrapText="1"/>
    </xf>
    <xf numFmtId="0" fontId="14" fillId="3" borderId="1" xfId="0" applyFont="1" applyFill="1" applyBorder="1" applyAlignment="1">
      <alignment horizontal="center" wrapText="1"/>
    </xf>
    <xf numFmtId="0" fontId="14" fillId="3" borderId="37" xfId="0" applyFont="1" applyFill="1" applyBorder="1" applyAlignment="1">
      <alignment horizontal="center" wrapText="1"/>
    </xf>
    <xf numFmtId="0" fontId="14" fillId="3" borderId="8" xfId="0" applyFont="1" applyFill="1" applyBorder="1" applyAlignment="1">
      <alignment horizontal="left"/>
    </xf>
    <xf numFmtId="0" fontId="14" fillId="3" borderId="0" xfId="0" applyFont="1" applyFill="1" applyAlignment="1">
      <alignment horizontal="left"/>
    </xf>
    <xf numFmtId="0" fontId="14" fillId="3" borderId="9" xfId="0" applyFont="1" applyFill="1" applyBorder="1" applyAlignment="1">
      <alignment horizontal="left"/>
    </xf>
    <xf numFmtId="0" fontId="14" fillId="0" borderId="8" xfId="0" applyFont="1" applyBorder="1" applyAlignment="1">
      <alignment horizontal="left" vertical="center" wrapText="1"/>
    </xf>
    <xf numFmtId="0" fontId="14" fillId="0" borderId="0" xfId="0" applyFont="1" applyAlignment="1">
      <alignment horizontal="left" vertical="center" wrapText="1"/>
    </xf>
    <xf numFmtId="0" fontId="14" fillId="0" borderId="9" xfId="0" applyFont="1" applyBorder="1" applyAlignment="1">
      <alignment horizontal="left" vertical="center" wrapText="1"/>
    </xf>
    <xf numFmtId="0" fontId="19" fillId="23" borderId="24" xfId="0" applyFont="1" applyFill="1" applyBorder="1" applyAlignment="1">
      <alignment horizontal="center" vertical="center"/>
    </xf>
    <xf numFmtId="0" fontId="19" fillId="23" borderId="2" xfId="0" applyFont="1" applyFill="1" applyBorder="1" applyAlignment="1">
      <alignment horizontal="center" vertical="center"/>
    </xf>
    <xf numFmtId="0" fontId="19" fillId="23" borderId="31" xfId="0" applyFont="1" applyFill="1" applyBorder="1" applyAlignment="1">
      <alignment horizontal="center" vertical="center"/>
    </xf>
    <xf numFmtId="0" fontId="19" fillId="23" borderId="30" xfId="0" applyFont="1" applyFill="1" applyBorder="1" applyAlignment="1">
      <alignment horizontal="left" vertical="center"/>
    </xf>
    <xf numFmtId="0" fontId="19" fillId="23" borderId="2" xfId="0" applyFont="1" applyFill="1" applyBorder="1" applyAlignment="1">
      <alignment horizontal="left" vertical="center"/>
    </xf>
    <xf numFmtId="0" fontId="105" fillId="0" borderId="0" xfId="5" applyFont="1" applyAlignment="1">
      <alignment horizontal="right"/>
    </xf>
    <xf numFmtId="0" fontId="100" fillId="48" borderId="1" xfId="5" applyFont="1" applyFill="1" applyBorder="1" applyAlignment="1">
      <alignment horizontal="center"/>
    </xf>
    <xf numFmtId="0" fontId="10" fillId="0" borderId="1" xfId="5" applyFont="1" applyBorder="1" applyAlignment="1">
      <alignment horizontal="center"/>
    </xf>
    <xf numFmtId="0" fontId="100" fillId="48" borderId="0" xfId="5" applyFont="1" applyFill="1" applyAlignment="1">
      <alignment horizontal="center"/>
    </xf>
    <xf numFmtId="0" fontId="10" fillId="0" borderId="0" xfId="5" applyFont="1" applyAlignment="1">
      <alignment horizontal="center"/>
    </xf>
    <xf numFmtId="0" fontId="3" fillId="0" borderId="161" xfId="0" applyFont="1" applyBorder="1" applyAlignment="1">
      <alignment horizontal="left" vertical="top" wrapText="1"/>
    </xf>
    <xf numFmtId="0" fontId="0" fillId="0" borderId="161" xfId="0" applyBorder="1" applyAlignment="1">
      <alignment horizontal="left" vertical="top" wrapText="1"/>
    </xf>
    <xf numFmtId="0" fontId="3" fillId="0" borderId="161" xfId="0" applyFont="1" applyBorder="1" applyAlignment="1">
      <alignment horizontal="center" vertical="top"/>
    </xf>
    <xf numFmtId="0" fontId="0" fillId="0" borderId="161" xfId="0" applyBorder="1" applyAlignment="1">
      <alignment horizontal="center" vertical="top"/>
    </xf>
    <xf numFmtId="0" fontId="0" fillId="15" borderId="83" xfId="0" applyFill="1" applyBorder="1" applyAlignment="1">
      <alignment horizontal="center"/>
    </xf>
    <xf numFmtId="0" fontId="108" fillId="0" borderId="0" xfId="0" applyFont="1" applyAlignment="1">
      <alignment horizontal="left"/>
    </xf>
    <xf numFmtId="0" fontId="86" fillId="0" borderId="86" xfId="0" applyFont="1" applyBorder="1" applyAlignment="1">
      <alignment horizontal="center" vertical="center"/>
    </xf>
    <xf numFmtId="0" fontId="86" fillId="0" borderId="87" xfId="0" applyFont="1" applyBorder="1" applyAlignment="1">
      <alignment horizontal="center" vertical="center"/>
    </xf>
    <xf numFmtId="0" fontId="86" fillId="0" borderId="89" xfId="0" applyFont="1" applyBorder="1" applyAlignment="1">
      <alignment horizontal="center" vertical="center"/>
    </xf>
    <xf numFmtId="0" fontId="86" fillId="0" borderId="90" xfId="0" applyFont="1" applyBorder="1" applyAlignment="1">
      <alignment horizontal="center" vertical="center"/>
    </xf>
    <xf numFmtId="0" fontId="38" fillId="7" borderId="13" xfId="0" applyFont="1" applyFill="1" applyBorder="1" applyAlignment="1">
      <alignment horizontal="center" vertical="center" wrapText="1"/>
    </xf>
    <xf numFmtId="0" fontId="38" fillId="7" borderId="0" xfId="0" applyFont="1" applyFill="1" applyAlignment="1">
      <alignment horizontal="center" vertical="center" wrapText="1"/>
    </xf>
    <xf numFmtId="0" fontId="38" fillId="7" borderId="14" xfId="0" applyFont="1" applyFill="1" applyBorder="1" applyAlignment="1">
      <alignment horizontal="center" vertical="center" wrapText="1"/>
    </xf>
    <xf numFmtId="0" fontId="37" fillId="0" borderId="0" xfId="3" applyAlignment="1">
      <alignment horizontal="center" vertical="center" wrapText="1"/>
    </xf>
    <xf numFmtId="0" fontId="96" fillId="7" borderId="13" xfId="0" applyFont="1" applyFill="1" applyBorder="1" applyAlignment="1">
      <alignment horizontal="center" vertical="center" wrapText="1"/>
    </xf>
    <xf numFmtId="0" fontId="96" fillId="7" borderId="0" xfId="0" applyFont="1" applyFill="1" applyAlignment="1">
      <alignment horizontal="center" vertical="center" wrapText="1"/>
    </xf>
    <xf numFmtId="0" fontId="96" fillId="7" borderId="14" xfId="0" applyFont="1" applyFill="1" applyBorder="1" applyAlignment="1">
      <alignment horizontal="center" vertical="center" wrapText="1"/>
    </xf>
    <xf numFmtId="0" fontId="38" fillId="0" borderId="84" xfId="0" applyFont="1" applyBorder="1" applyAlignment="1">
      <alignment horizontal="center"/>
    </xf>
    <xf numFmtId="0" fontId="97" fillId="0" borderId="24" xfId="0" applyFont="1" applyBorder="1" applyAlignment="1">
      <alignment horizontal="center"/>
    </xf>
    <xf numFmtId="0" fontId="97" fillId="0" borderId="2" xfId="0" applyFont="1" applyBorder="1" applyAlignment="1">
      <alignment horizontal="center"/>
    </xf>
    <xf numFmtId="0" fontId="97" fillId="0" borderId="22" xfId="0" applyFont="1" applyBorder="1" applyAlignment="1">
      <alignment horizontal="center"/>
    </xf>
    <xf numFmtId="0" fontId="73" fillId="0" borderId="0" xfId="0" applyFont="1" applyAlignment="1">
      <alignment horizontal="center" vertical="center"/>
    </xf>
    <xf numFmtId="0" fontId="44" fillId="0" borderId="0" xfId="0" applyFont="1" applyAlignment="1">
      <alignment horizontal="left" vertical="center" wrapText="1"/>
    </xf>
    <xf numFmtId="0" fontId="3" fillId="13" borderId="0" xfId="0" applyFont="1" applyFill="1" applyAlignment="1">
      <alignment horizontal="center" wrapText="1"/>
    </xf>
    <xf numFmtId="165" fontId="3" fillId="34" borderId="20" xfId="4" applyNumberFormat="1" applyFont="1" applyFill="1" applyBorder="1" applyAlignment="1">
      <alignment horizontal="center"/>
    </xf>
  </cellXfs>
  <cellStyles count="6">
    <cellStyle name="Currency" xfId="1" builtinId="4"/>
    <cellStyle name="Currency 2" xfId="2" xr:uid="{00000000-0005-0000-0000-000001000000}"/>
    <cellStyle name="Hyperlink" xfId="3" builtinId="8"/>
    <cellStyle name="Normal" xfId="0" builtinId="0"/>
    <cellStyle name="Normal_person_months_conversion_chart" xfId="5" xr:uid="{8340FA72-D2A9-4815-A6D9-304ADF1231E7}"/>
    <cellStyle name="Percent" xfId="4" builtinId="5"/>
  </cellStyles>
  <dxfs count="0"/>
  <tableStyles count="0" defaultTableStyle="TableStyleMedium9" defaultPivotStyle="PivotStyleLight16"/>
  <colors>
    <mruColors>
      <color rgb="FF0000FF"/>
      <color rgb="FFFF3399"/>
      <color rgb="FF00FF00"/>
      <color rgb="FF008000"/>
      <color rgb="FF0000CC"/>
      <color rgb="FF9999FF"/>
      <color rgb="FFFFCCCC"/>
      <color rgb="FFFFFFCC"/>
      <color rgb="FFFFFF66"/>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png"/><Relationship Id="rId4" Type="http://schemas.openxmlformats.org/officeDocument/2006/relationships/image" Target="../media/image6.emf"/></Relationships>
</file>

<file path=xl/drawings/_rels/drawing3.xml.rels><?xml version="1.0" encoding="UTF-8" standalone="yes"?>
<Relationships xmlns="http://schemas.openxmlformats.org/package/2006/relationships"><Relationship Id="rId1" Type="http://schemas.openxmlformats.org/officeDocument/2006/relationships/image" Target="../media/image8.emf"/></Relationships>
</file>

<file path=xl/drawings/_rels/drawing4.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19</xdr:col>
      <xdr:colOff>457200</xdr:colOff>
      <xdr:row>2</xdr:row>
      <xdr:rowOff>19050</xdr:rowOff>
    </xdr:from>
    <xdr:to>
      <xdr:col>31</xdr:col>
      <xdr:colOff>380999</xdr:colOff>
      <xdr:row>41</xdr:row>
      <xdr:rowOff>17955</xdr:rowOff>
    </xdr:to>
    <xdr:pic>
      <xdr:nvPicPr>
        <xdr:cNvPr id="2" name="Picture 1">
          <a:extLst>
            <a:ext uri="{FF2B5EF4-FFF2-40B4-BE49-F238E27FC236}">
              <a16:creationId xmlns:a16="http://schemas.microsoft.com/office/drawing/2014/main" id="{1BBF89D5-6C5A-4B42-8A38-D3D4AE5F2D8A}"/>
            </a:ext>
          </a:extLst>
        </xdr:cNvPr>
        <xdr:cNvPicPr>
          <a:picLocks noChangeAspect="1"/>
        </xdr:cNvPicPr>
      </xdr:nvPicPr>
      <xdr:blipFill rotWithShape="1">
        <a:blip xmlns:r="http://schemas.openxmlformats.org/officeDocument/2006/relationships" r:embed="rId1"/>
        <a:srcRect l="20093" t="21090" r="17512"/>
        <a:stretch/>
      </xdr:blipFill>
      <xdr:spPr>
        <a:xfrm>
          <a:off x="12734925" y="342900"/>
          <a:ext cx="7238999" cy="6218730"/>
        </a:xfrm>
        <a:prstGeom prst="rect">
          <a:avLst/>
        </a:prstGeom>
      </xdr:spPr>
    </xdr:pic>
    <xdr:clientData/>
  </xdr:twoCellAnchor>
  <xdr:twoCellAnchor editAs="oneCell">
    <xdr:from>
      <xdr:col>0</xdr:col>
      <xdr:colOff>60960</xdr:colOff>
      <xdr:row>10</xdr:row>
      <xdr:rowOff>38100</xdr:rowOff>
    </xdr:from>
    <xdr:to>
      <xdr:col>0</xdr:col>
      <xdr:colOff>175260</xdr:colOff>
      <xdr:row>10</xdr:row>
      <xdr:rowOff>160020</xdr:rowOff>
    </xdr:to>
    <xdr:pic>
      <xdr:nvPicPr>
        <xdr:cNvPr id="3" name="Picture 2" descr="BD21298_">
          <a:extLst>
            <a:ext uri="{FF2B5EF4-FFF2-40B4-BE49-F238E27FC236}">
              <a16:creationId xmlns:a16="http://schemas.microsoft.com/office/drawing/2014/main" id="{40C83210-B674-456F-A3F8-EC20389141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1562100"/>
          <a:ext cx="1143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75</xdr:row>
      <xdr:rowOff>84667</xdr:rowOff>
    </xdr:from>
    <xdr:to>
      <xdr:col>18</xdr:col>
      <xdr:colOff>0</xdr:colOff>
      <xdr:row>171</xdr:row>
      <xdr:rowOff>21167</xdr:rowOff>
    </xdr:to>
    <xdr:pic>
      <xdr:nvPicPr>
        <xdr:cNvPr id="14" name="Picture 13">
          <a:extLst>
            <a:ext uri="{FF2B5EF4-FFF2-40B4-BE49-F238E27FC236}">
              <a16:creationId xmlns:a16="http://schemas.microsoft.com/office/drawing/2014/main" id="{00000000-0008-0000-0700-00000E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3419" r="2383" b="6950"/>
        <a:stretch/>
      </xdr:blipFill>
      <xdr:spPr bwMode="auto">
        <a:xfrm>
          <a:off x="0" y="11990917"/>
          <a:ext cx="10922000" cy="1517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171</xdr:row>
      <xdr:rowOff>21165</xdr:rowOff>
    </xdr:from>
    <xdr:to>
      <xdr:col>18</xdr:col>
      <xdr:colOff>31387</xdr:colOff>
      <xdr:row>252</xdr:row>
      <xdr:rowOff>21166</xdr:rowOff>
    </xdr:to>
    <xdr:pic>
      <xdr:nvPicPr>
        <xdr:cNvPr id="17" name="Picture 16">
          <a:extLst>
            <a:ext uri="{FF2B5EF4-FFF2-40B4-BE49-F238E27FC236}">
              <a16:creationId xmlns:a16="http://schemas.microsoft.com/office/drawing/2014/main" id="{00000000-0008-0000-0700-000011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424"/>
        <a:stretch/>
      </xdr:blipFill>
      <xdr:spPr bwMode="auto">
        <a:xfrm>
          <a:off x="0" y="27167415"/>
          <a:ext cx="10953387" cy="1285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252</xdr:row>
      <xdr:rowOff>63499</xdr:rowOff>
    </xdr:from>
    <xdr:to>
      <xdr:col>18</xdr:col>
      <xdr:colOff>21167</xdr:colOff>
      <xdr:row>329</xdr:row>
      <xdr:rowOff>63171</xdr:rowOff>
    </xdr:to>
    <xdr:pic>
      <xdr:nvPicPr>
        <xdr:cNvPr id="18" name="Picture 17">
          <a:extLst>
            <a:ext uri="{FF2B5EF4-FFF2-40B4-BE49-F238E27FC236}">
              <a16:creationId xmlns:a16="http://schemas.microsoft.com/office/drawing/2014/main" id="{00000000-0008-0000-0700-000012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366" b="8003"/>
        <a:stretch/>
      </xdr:blipFill>
      <xdr:spPr bwMode="auto">
        <a:xfrm>
          <a:off x="0" y="40068499"/>
          <a:ext cx="10943167" cy="12223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329</xdr:row>
      <xdr:rowOff>81490</xdr:rowOff>
    </xdr:from>
    <xdr:to>
      <xdr:col>17</xdr:col>
      <xdr:colOff>476250</xdr:colOff>
      <xdr:row>405</xdr:row>
      <xdr:rowOff>116415</xdr:rowOff>
    </xdr:to>
    <xdr:pic>
      <xdr:nvPicPr>
        <xdr:cNvPr id="19" name="Picture 18">
          <a:extLst>
            <a:ext uri="{FF2B5EF4-FFF2-40B4-BE49-F238E27FC236}">
              <a16:creationId xmlns:a16="http://schemas.microsoft.com/office/drawing/2014/main" id="{00000000-0008-0000-0700-000013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6003" b="7185"/>
        <a:stretch/>
      </xdr:blipFill>
      <xdr:spPr bwMode="auto">
        <a:xfrm>
          <a:off x="0" y="52310240"/>
          <a:ext cx="10911417" cy="1209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31750</xdr:rowOff>
    </xdr:from>
    <xdr:to>
      <xdr:col>18</xdr:col>
      <xdr:colOff>74083</xdr:colOff>
      <xdr:row>19</xdr:row>
      <xdr:rowOff>148167</xdr:rowOff>
    </xdr:to>
    <xdr:pic>
      <xdr:nvPicPr>
        <xdr:cNvPr id="5" name="Picture 4">
          <a:extLst>
            <a:ext uri="{FF2B5EF4-FFF2-40B4-BE49-F238E27FC236}">
              <a16:creationId xmlns:a16="http://schemas.microsoft.com/office/drawing/2014/main" id="{148F29C3-728B-9876-596D-5546E21B037F}"/>
            </a:ext>
          </a:extLst>
        </xdr:cNvPr>
        <xdr:cNvPicPr>
          <a:picLocks noChangeAspect="1"/>
        </xdr:cNvPicPr>
      </xdr:nvPicPr>
      <xdr:blipFill>
        <a:blip xmlns:r="http://schemas.openxmlformats.org/officeDocument/2006/relationships" r:embed="rId5"/>
        <a:stretch>
          <a:fillRect/>
        </a:stretch>
      </xdr:blipFill>
      <xdr:spPr>
        <a:xfrm>
          <a:off x="613833" y="31750"/>
          <a:ext cx="10382250" cy="83714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409576</xdr:colOff>
      <xdr:row>11</xdr:row>
      <xdr:rowOff>9525</xdr:rowOff>
    </xdr:from>
    <xdr:to>
      <xdr:col>15</xdr:col>
      <xdr:colOff>552450</xdr:colOff>
      <xdr:row>48</xdr:row>
      <xdr:rowOff>133350</xdr:rowOff>
    </xdr:to>
    <xdr:pic>
      <xdr:nvPicPr>
        <xdr:cNvPr id="9" name="Picture 8">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6" y="2066925"/>
          <a:ext cx="8677274" cy="6115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600075</xdr:colOff>
      <xdr:row>11</xdr:row>
      <xdr:rowOff>152400</xdr:rowOff>
    </xdr:from>
    <xdr:to>
      <xdr:col>19</xdr:col>
      <xdr:colOff>19050</xdr:colOff>
      <xdr:row>113</xdr:row>
      <xdr:rowOff>85725</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1933575"/>
          <a:ext cx="11001375" cy="1644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sulb.edu/undergraduate-studies/undergraduate-studies/travel-guidelines" TargetMode="External"/><Relationship Id="rId2" Type="http://schemas.openxmlformats.org/officeDocument/2006/relationships/hyperlink" Target="https://www.travel.dod.mil/Travel-Transportation-Rates/Per-Diem/Per-Diem-Rate-Lookup/" TargetMode="External"/><Relationship Id="rId1" Type="http://schemas.openxmlformats.org/officeDocument/2006/relationships/hyperlink" Target="http://www.foundation.csulb.edu/forms/hr002acr.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defensetravel.dod.mil/site/perdiemCalc.cfm"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defensetravel.dod.mil/site/perdiemCalc.cfm" TargetMode="External"/><Relationship Id="rId1" Type="http://schemas.openxmlformats.org/officeDocument/2006/relationships/hyperlink" Target="http://www.foundation.csulb.edu/forms/hr002acr.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csulb.edu/administration-finance/budget-planning-and-administration/employee-benefits-data-fy-2023-2024"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CC"/>
    <pageSetUpPr fitToPage="1"/>
  </sheetPr>
  <dimension ref="A1:BH312"/>
  <sheetViews>
    <sheetView tabSelected="1" zoomScaleNormal="100" workbookViewId="0">
      <pane ySplit="18" topLeftCell="A19" activePane="bottomLeft" state="frozen"/>
      <selection pane="bottomLeft" activeCell="V10" sqref="V10"/>
    </sheetView>
  </sheetViews>
  <sheetFormatPr defaultRowHeight="12.75" x14ac:dyDescent="0.2"/>
  <cols>
    <col min="1" max="1" width="4.5703125" customWidth="1"/>
    <col min="2" max="2" width="17.7109375" customWidth="1"/>
    <col min="3" max="3" width="24.140625" customWidth="1"/>
    <col min="4" max="4" width="13" customWidth="1"/>
    <col min="5" max="5" width="0.28515625" customWidth="1"/>
    <col min="6" max="6" width="10" customWidth="1"/>
    <col min="7" max="7" width="0.28515625" customWidth="1"/>
    <col min="8" max="8" width="9.85546875" customWidth="1"/>
    <col min="9" max="9" width="0.42578125" customWidth="1"/>
    <col min="10" max="10" width="9.140625" customWidth="1"/>
    <col min="11" max="11" width="0.42578125" customWidth="1"/>
    <col min="12" max="12" width="10.42578125" customWidth="1"/>
    <col min="13" max="13" width="11.85546875" customWidth="1"/>
    <col min="14" max="14" width="16.140625" customWidth="1"/>
    <col min="15" max="15" width="12.85546875" customWidth="1"/>
    <col min="16" max="16" width="1" customWidth="1"/>
    <col min="17" max="17" width="6.42578125" customWidth="1"/>
    <col min="18" max="18" width="5.5703125" bestFit="1" customWidth="1"/>
    <col min="19" max="19" width="12.7109375" bestFit="1" customWidth="1"/>
    <col min="20" max="20" width="0.7109375" customWidth="1"/>
    <col min="21" max="21" width="7" customWidth="1"/>
    <col min="22" max="22" width="5.5703125" customWidth="1"/>
    <col min="23" max="23" width="12.28515625" customWidth="1"/>
    <col min="24" max="24" width="0.85546875" customWidth="1"/>
    <col min="25" max="25" width="7" customWidth="1"/>
    <col min="26" max="26" width="5.5703125" customWidth="1"/>
    <col min="27" max="27" width="12.140625" customWidth="1"/>
    <col min="28" max="28" width="0.85546875" customWidth="1"/>
    <col min="29" max="29" width="6.42578125" customWidth="1"/>
    <col min="30" max="30" width="5.5703125" customWidth="1"/>
    <col min="31" max="31" width="12.140625" customWidth="1"/>
    <col min="32" max="32" width="1" customWidth="1"/>
    <col min="33" max="33" width="6.5703125" customWidth="1"/>
    <col min="34" max="34" width="5.5703125" customWidth="1"/>
    <col min="35" max="35" width="12.5703125" customWidth="1"/>
    <col min="36" max="36" width="0.7109375" customWidth="1"/>
    <col min="37" max="37" width="25.140625" customWidth="1"/>
    <col min="38" max="38" width="1.85546875" customWidth="1"/>
    <col min="39" max="39" width="3.140625" customWidth="1"/>
    <col min="40" max="40" width="0.7109375" customWidth="1"/>
    <col min="41" max="41" width="21.5703125" customWidth="1"/>
    <col min="42" max="42" width="0.42578125" customWidth="1"/>
  </cols>
  <sheetData>
    <row r="1" spans="1:42" ht="51.75" customHeight="1" thickBot="1" x14ac:dyDescent="0.25">
      <c r="A1" s="1065" t="s">
        <v>0</v>
      </c>
      <c r="B1" s="1066"/>
      <c r="C1" s="1066"/>
      <c r="D1" s="1066"/>
      <c r="E1" s="1066"/>
      <c r="F1" s="1066"/>
      <c r="G1" s="1066"/>
      <c r="H1" s="1066"/>
      <c r="I1" s="1066"/>
      <c r="J1" s="1066"/>
      <c r="K1" s="1066"/>
      <c r="L1" s="1066"/>
      <c r="M1" s="1066"/>
      <c r="N1" s="1066"/>
      <c r="O1" s="1066"/>
      <c r="P1" s="1066"/>
      <c r="Q1" s="1066"/>
      <c r="R1" s="1066"/>
      <c r="S1" s="1066"/>
      <c r="T1" s="1066"/>
      <c r="U1" s="1066"/>
      <c r="V1" s="1066"/>
      <c r="W1" s="1066"/>
      <c r="X1" s="1066"/>
      <c r="Y1" s="1066"/>
      <c r="Z1" s="1066"/>
      <c r="AA1" s="1066"/>
      <c r="AB1" s="1066"/>
      <c r="AC1" s="1066"/>
      <c r="AD1" s="1066"/>
      <c r="AE1" s="1066"/>
      <c r="AF1" s="1066"/>
      <c r="AG1" s="1066"/>
      <c r="AH1" s="1066"/>
      <c r="AI1" s="1066"/>
      <c r="AJ1" s="1066"/>
      <c r="AK1" s="1067"/>
      <c r="AL1" s="549"/>
      <c r="AO1" s="620"/>
    </row>
    <row r="2" spans="1:42" ht="3.75" customHeight="1" x14ac:dyDescent="0.25">
      <c r="A2" s="4"/>
      <c r="B2" s="4"/>
      <c r="O2" s="289"/>
      <c r="P2" s="289"/>
      <c r="R2" s="117"/>
      <c r="S2" s="117"/>
      <c r="AK2" s="289"/>
      <c r="AL2" s="289"/>
      <c r="AN2" s="495"/>
      <c r="AO2" s="621"/>
      <c r="AP2" s="495"/>
    </row>
    <row r="3" spans="1:42" ht="15.75" customHeight="1" x14ac:dyDescent="0.2">
      <c r="A3" s="1172" t="s">
        <v>1</v>
      </c>
      <c r="B3" s="1173"/>
      <c r="C3" s="1173"/>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4"/>
      <c r="AL3" s="550"/>
      <c r="AN3" s="495"/>
      <c r="AO3" s="1163" t="s">
        <v>2</v>
      </c>
      <c r="AP3" s="495"/>
    </row>
    <row r="4" spans="1:42" ht="5.25" customHeight="1" thickBot="1" x14ac:dyDescent="0.3">
      <c r="A4" s="4"/>
      <c r="B4" s="4"/>
      <c r="O4" s="289"/>
      <c r="P4" s="289"/>
      <c r="R4" s="117"/>
      <c r="S4" s="117"/>
      <c r="AK4" s="289"/>
      <c r="AL4" s="289"/>
      <c r="AN4" s="495"/>
      <c r="AO4" s="1163"/>
      <c r="AP4" s="495"/>
    </row>
    <row r="5" spans="1:42" ht="5.25" customHeight="1" x14ac:dyDescent="0.25">
      <c r="A5" s="4"/>
      <c r="B5" s="4"/>
      <c r="C5" s="538"/>
      <c r="D5" s="539"/>
      <c r="E5" s="539"/>
      <c r="F5" s="539"/>
      <c r="G5" s="539"/>
      <c r="H5" s="539"/>
      <c r="I5" s="599"/>
      <c r="J5" s="599"/>
      <c r="K5" s="599"/>
      <c r="L5" s="599"/>
      <c r="M5" s="600"/>
      <c r="O5" s="289"/>
      <c r="P5" s="289"/>
      <c r="R5" s="117"/>
      <c r="S5" s="117"/>
      <c r="AK5" s="289"/>
      <c r="AL5" s="289"/>
      <c r="AN5" s="495"/>
      <c r="AO5" s="1163"/>
      <c r="AP5" s="495"/>
    </row>
    <row r="6" spans="1:42" ht="18" customHeight="1" x14ac:dyDescent="0.2">
      <c r="C6" s="537" t="s">
        <v>3</v>
      </c>
      <c r="D6" s="1167"/>
      <c r="E6" s="1168"/>
      <c r="F6" s="1168"/>
      <c r="G6" s="1168"/>
      <c r="H6" s="1168"/>
      <c r="I6" s="618"/>
      <c r="J6" s="618"/>
      <c r="K6" s="618"/>
      <c r="L6" s="618"/>
      <c r="M6" s="619"/>
      <c r="N6" s="355"/>
      <c r="O6" s="355"/>
      <c r="P6" s="289"/>
      <c r="Q6" s="117"/>
      <c r="R6" s="117"/>
      <c r="S6" s="117"/>
      <c r="AJ6" s="284"/>
      <c r="AK6" s="284"/>
      <c r="AL6" s="284"/>
      <c r="AN6" s="495"/>
      <c r="AO6" s="1163"/>
      <c r="AP6" s="495"/>
    </row>
    <row r="7" spans="1:42" ht="5.25" customHeight="1" x14ac:dyDescent="0.2">
      <c r="C7" s="533"/>
      <c r="D7" s="534"/>
      <c r="E7" s="534"/>
      <c r="F7" s="534"/>
      <c r="G7" s="534"/>
      <c r="H7" s="534"/>
      <c r="I7" s="534"/>
      <c r="J7" s="534"/>
      <c r="K7" s="534"/>
      <c r="L7" s="534"/>
      <c r="M7" s="535"/>
      <c r="N7" s="355"/>
      <c r="O7" s="355"/>
      <c r="P7" s="289"/>
      <c r="Q7" s="117"/>
      <c r="R7" s="117"/>
      <c r="S7" s="117"/>
      <c r="AJ7" s="284"/>
      <c r="AK7" s="284"/>
      <c r="AL7" s="284"/>
      <c r="AN7" s="495"/>
      <c r="AO7" s="1163"/>
      <c r="AP7" s="495"/>
    </row>
    <row r="8" spans="1:42" ht="19.5" customHeight="1" x14ac:dyDescent="0.2">
      <c r="C8" s="536" t="s">
        <v>4</v>
      </c>
      <c r="D8" s="1143"/>
      <c r="E8" s="1143"/>
      <c r="F8" s="1143"/>
      <c r="G8" s="1143"/>
      <c r="H8" s="1143"/>
      <c r="I8" s="1143"/>
      <c r="J8" s="1143"/>
      <c r="K8" s="1143"/>
      <c r="L8" s="1143"/>
      <c r="M8" s="1144"/>
      <c r="N8" s="355"/>
      <c r="O8" s="355"/>
      <c r="P8" s="289"/>
      <c r="Q8" s="117"/>
      <c r="R8" s="117"/>
      <c r="S8" s="117"/>
      <c r="AJ8" s="284"/>
      <c r="AK8" s="284"/>
      <c r="AL8" s="284"/>
      <c r="AN8" s="495"/>
      <c r="AO8" s="1163"/>
      <c r="AP8" s="495"/>
    </row>
    <row r="9" spans="1:42" ht="15" customHeight="1" x14ac:dyDescent="0.2">
      <c r="C9" s="540" t="s">
        <v>5</v>
      </c>
      <c r="D9" s="1139"/>
      <c r="E9" s="1139"/>
      <c r="F9" s="1139"/>
      <c r="G9" s="1139"/>
      <c r="H9" s="1139"/>
      <c r="I9" s="1139"/>
      <c r="J9" s="1139"/>
      <c r="K9" s="1139"/>
      <c r="L9" s="1139"/>
      <c r="M9" s="1140"/>
      <c r="N9" s="355"/>
      <c r="O9" s="355"/>
      <c r="P9" s="289"/>
      <c r="Q9" s="117"/>
      <c r="R9" s="117"/>
      <c r="S9" s="117"/>
      <c r="AJ9" s="284"/>
      <c r="AK9" s="284"/>
      <c r="AL9" s="284"/>
      <c r="AN9" s="495"/>
      <c r="AO9" s="1164" t="s">
        <v>6</v>
      </c>
      <c r="AP9" s="495"/>
    </row>
    <row r="10" spans="1:42" ht="12.75" customHeight="1" x14ac:dyDescent="0.2">
      <c r="C10" s="542" t="s">
        <v>7</v>
      </c>
      <c r="D10" s="1141"/>
      <c r="E10" s="1141"/>
      <c r="F10" s="1141"/>
      <c r="G10" s="1141"/>
      <c r="H10" s="1141"/>
      <c r="I10" s="1141"/>
      <c r="J10" s="1141"/>
      <c r="K10" s="1141"/>
      <c r="L10" s="1141"/>
      <c r="M10" s="1142"/>
      <c r="N10" s="355"/>
      <c r="O10" s="355"/>
      <c r="P10" s="289"/>
      <c r="Q10" s="117"/>
      <c r="R10" s="117"/>
      <c r="S10" s="117"/>
      <c r="AJ10" s="284"/>
      <c r="AK10" s="284"/>
      <c r="AL10" s="284"/>
      <c r="AN10" s="495"/>
      <c r="AO10" s="1164"/>
      <c r="AP10" s="495"/>
    </row>
    <row r="11" spans="1:42" ht="4.5" customHeight="1" x14ac:dyDescent="0.2">
      <c r="C11" s="536"/>
      <c r="D11" s="1143"/>
      <c r="E11" s="1143"/>
      <c r="F11" s="1143"/>
      <c r="G11" s="1143"/>
      <c r="H11" s="1143"/>
      <c r="I11" s="1143"/>
      <c r="J11" s="1143"/>
      <c r="K11" s="1143"/>
      <c r="L11" s="1143"/>
      <c r="M11" s="1144"/>
      <c r="N11" s="355"/>
      <c r="O11" s="355"/>
      <c r="P11" s="289"/>
      <c r="Q11" s="117"/>
      <c r="R11" s="117"/>
      <c r="S11" s="117"/>
      <c r="AJ11" s="284"/>
      <c r="AK11" s="284"/>
      <c r="AL11" s="284"/>
      <c r="AN11" s="495"/>
      <c r="AO11" s="1164"/>
      <c r="AP11" s="495"/>
    </row>
    <row r="12" spans="1:42" ht="15" customHeight="1" x14ac:dyDescent="0.2">
      <c r="C12" s="540" t="s">
        <v>8</v>
      </c>
      <c r="D12" s="1139"/>
      <c r="E12" s="1139"/>
      <c r="F12" s="1139"/>
      <c r="G12" s="1139"/>
      <c r="H12" s="1139"/>
      <c r="I12" s="1139"/>
      <c r="J12" s="1139"/>
      <c r="K12" s="1139"/>
      <c r="L12" s="1139"/>
      <c r="M12" s="1140"/>
      <c r="N12" s="355"/>
      <c r="O12" s="355"/>
      <c r="P12" s="289"/>
      <c r="Q12" s="117"/>
      <c r="R12" s="117"/>
      <c r="S12" s="117"/>
      <c r="AJ12" s="284"/>
      <c r="AK12" s="284"/>
      <c r="AL12" s="284"/>
      <c r="AN12" s="495"/>
      <c r="AO12" s="1164"/>
      <c r="AP12" s="495"/>
    </row>
    <row r="13" spans="1:42" ht="14.25" customHeight="1" x14ac:dyDescent="0.2">
      <c r="C13" s="543" t="s">
        <v>9</v>
      </c>
      <c r="D13" s="1152"/>
      <c r="E13" s="1152"/>
      <c r="F13" s="1152"/>
      <c r="G13" s="1152"/>
      <c r="H13" s="1152"/>
      <c r="I13" s="1152"/>
      <c r="J13" s="1152"/>
      <c r="K13" s="1152"/>
      <c r="L13" s="1152"/>
      <c r="M13" s="1153"/>
      <c r="N13" s="355"/>
      <c r="O13" s="355"/>
      <c r="P13" s="289"/>
      <c r="Q13" s="117"/>
      <c r="R13" s="117"/>
      <c r="S13" s="117"/>
      <c r="AJ13" s="162"/>
      <c r="AK13" s="162"/>
      <c r="AL13" s="162"/>
      <c r="AN13" s="495"/>
      <c r="AO13" s="1164"/>
      <c r="AP13" s="495"/>
    </row>
    <row r="14" spans="1:42" ht="15" customHeight="1" x14ac:dyDescent="0.2">
      <c r="C14" s="542" t="s">
        <v>10</v>
      </c>
      <c r="D14" s="1145"/>
      <c r="E14" s="1145"/>
      <c r="F14" s="1145"/>
      <c r="G14" s="1145"/>
      <c r="H14" s="1145"/>
      <c r="I14" s="1145"/>
      <c r="J14" s="1145"/>
      <c r="K14" s="1145"/>
      <c r="L14" s="1145"/>
      <c r="M14" s="1146"/>
      <c r="N14" s="911"/>
      <c r="O14" s="911"/>
      <c r="P14" s="289"/>
      <c r="Q14" s="117"/>
      <c r="R14" s="117"/>
      <c r="S14" s="286"/>
      <c r="V14" s="289" t="s">
        <v>11</v>
      </c>
      <c r="Y14" s="285"/>
      <c r="AE14" t="s">
        <v>11</v>
      </c>
      <c r="AK14" s="121"/>
      <c r="AL14" s="121"/>
      <c r="AN14" s="495"/>
      <c r="AO14" s="1164"/>
      <c r="AP14" s="495"/>
    </row>
    <row r="15" spans="1:42" ht="5.25" customHeight="1" thickBot="1" x14ac:dyDescent="0.25">
      <c r="A15" s="77"/>
      <c r="B15" s="77"/>
      <c r="C15" s="392"/>
      <c r="D15" s="912"/>
      <c r="E15" s="912"/>
      <c r="F15" s="912"/>
      <c r="G15" s="912"/>
      <c r="H15" s="912"/>
      <c r="I15" s="912"/>
      <c r="J15" s="912"/>
      <c r="K15" s="912"/>
      <c r="L15" s="912"/>
      <c r="M15" s="913"/>
      <c r="N15" s="911"/>
      <c r="O15" s="911"/>
      <c r="P15" s="289"/>
      <c r="Q15" s="117"/>
      <c r="R15" s="117"/>
      <c r="S15" s="117"/>
      <c r="AK15" s="121"/>
      <c r="AL15" s="121"/>
      <c r="AN15" s="495"/>
      <c r="AO15" s="1169" t="s">
        <v>12</v>
      </c>
      <c r="AP15" s="495"/>
    </row>
    <row r="16" spans="1:42" ht="6.75" customHeight="1" thickBot="1" x14ac:dyDescent="0.25">
      <c r="A16" s="289"/>
      <c r="B16" s="289"/>
      <c r="C16" s="289"/>
      <c r="D16" s="289"/>
      <c r="E16" s="289"/>
      <c r="F16" s="289"/>
      <c r="G16" s="289"/>
      <c r="H16" s="289"/>
      <c r="I16" s="289"/>
      <c r="J16" s="289"/>
      <c r="K16" s="289"/>
      <c r="L16" s="289"/>
      <c r="M16" s="289"/>
      <c r="N16" s="289"/>
      <c r="O16" s="289"/>
      <c r="P16" s="289"/>
      <c r="Q16" s="117"/>
      <c r="R16" s="117"/>
      <c r="S16" s="117"/>
      <c r="AK16" s="121"/>
      <c r="AL16" s="121"/>
      <c r="AN16" s="495"/>
      <c r="AO16" s="1169"/>
      <c r="AP16" s="495"/>
    </row>
    <row r="17" spans="1:42" ht="19.5" customHeight="1" x14ac:dyDescent="0.4">
      <c r="A17" s="1126" t="s">
        <v>13</v>
      </c>
      <c r="B17" s="1127"/>
      <c r="C17" s="1127"/>
      <c r="D17" s="1127"/>
      <c r="E17" s="1127"/>
      <c r="F17" s="1127"/>
      <c r="G17" s="1127"/>
      <c r="H17" s="1127"/>
      <c r="I17" s="1127"/>
      <c r="J17" s="1127"/>
      <c r="K17" s="1127"/>
      <c r="L17" s="1127"/>
      <c r="M17" s="1127"/>
      <c r="N17" s="1127"/>
      <c r="O17" s="1127"/>
      <c r="P17" s="289"/>
      <c r="Q17" s="1115" t="s">
        <v>14</v>
      </c>
      <c r="R17" s="1116"/>
      <c r="S17" s="1117"/>
      <c r="T17" s="289"/>
      <c r="U17" s="1115" t="s">
        <v>14</v>
      </c>
      <c r="V17" s="1116"/>
      <c r="W17" s="1117"/>
      <c r="X17" s="289"/>
      <c r="Y17" s="1115" t="s">
        <v>14</v>
      </c>
      <c r="Z17" s="1116"/>
      <c r="AA17" s="1117"/>
      <c r="AB17" s="289"/>
      <c r="AC17" s="1115" t="s">
        <v>14</v>
      </c>
      <c r="AD17" s="1116"/>
      <c r="AE17" s="1117"/>
      <c r="AF17" s="289"/>
      <c r="AG17" s="1115" t="s">
        <v>14</v>
      </c>
      <c r="AH17" s="1116"/>
      <c r="AI17" s="1117"/>
      <c r="AJ17" s="289"/>
      <c r="AK17" s="289"/>
      <c r="AL17" s="289"/>
      <c r="AN17" s="495"/>
      <c r="AO17" s="1169"/>
      <c r="AP17" s="495"/>
    </row>
    <row r="18" spans="1:42" ht="6" customHeight="1" thickBot="1" x14ac:dyDescent="0.25">
      <c r="A18" s="1068"/>
      <c r="B18" s="1068"/>
      <c r="C18" s="1068"/>
      <c r="D18" s="1068"/>
      <c r="E18" s="1068"/>
      <c r="F18" s="1068"/>
      <c r="G18" s="1068"/>
      <c r="H18" s="1068"/>
      <c r="I18" s="1068"/>
      <c r="J18" s="1068"/>
      <c r="K18" s="1068"/>
      <c r="L18" s="1068"/>
      <c r="M18" s="1068"/>
      <c r="N18" s="15"/>
      <c r="O18" s="15"/>
      <c r="P18" s="15"/>
      <c r="Q18" s="1118"/>
      <c r="R18" s="1119"/>
      <c r="S18" s="1120"/>
      <c r="T18" s="58"/>
      <c r="U18" s="1118"/>
      <c r="V18" s="1119"/>
      <c r="W18" s="1120"/>
      <c r="X18" s="58"/>
      <c r="Y18" s="1118"/>
      <c r="Z18" s="1119"/>
      <c r="AA18" s="1120"/>
      <c r="AB18" s="58"/>
      <c r="AC18" s="1118"/>
      <c r="AD18" s="1119"/>
      <c r="AE18" s="1120"/>
      <c r="AF18" s="58"/>
      <c r="AG18" s="1118"/>
      <c r="AH18" s="1119"/>
      <c r="AI18" s="1120"/>
      <c r="AJ18" s="289"/>
      <c r="AK18" s="289"/>
      <c r="AL18" s="289"/>
      <c r="AN18" s="495"/>
      <c r="AO18" s="914"/>
      <c r="AP18" s="495"/>
    </row>
    <row r="19" spans="1:42" s="65" customFormat="1" ht="24" customHeight="1" thickBot="1" x14ac:dyDescent="0.25">
      <c r="A19" s="1148" t="s">
        <v>15</v>
      </c>
      <c r="B19" s="1149"/>
      <c r="C19" s="1149"/>
      <c r="D19" s="1149"/>
      <c r="E19" s="1149"/>
      <c r="F19" s="1149"/>
      <c r="G19" s="1149"/>
      <c r="H19" s="1149"/>
      <c r="I19" s="1149"/>
      <c r="J19" s="1149"/>
      <c r="K19" s="1149"/>
      <c r="L19" s="1149"/>
      <c r="M19" s="1149"/>
      <c r="N19" s="544" t="s">
        <v>16</v>
      </c>
      <c r="O19" s="1154" t="s">
        <v>17</v>
      </c>
      <c r="P19" s="1155"/>
      <c r="Q19" s="130" t="s">
        <v>18</v>
      </c>
      <c r="R19" s="131"/>
      <c r="S19" s="132" t="s">
        <v>19</v>
      </c>
      <c r="T19" s="106"/>
      <c r="U19" s="290" t="s">
        <v>18</v>
      </c>
      <c r="V19" s="291"/>
      <c r="W19" s="292" t="s">
        <v>20</v>
      </c>
      <c r="X19" s="106"/>
      <c r="Y19" s="293" t="s">
        <v>18</v>
      </c>
      <c r="Z19" s="294"/>
      <c r="AA19" s="295" t="s">
        <v>21</v>
      </c>
      <c r="AB19" s="106"/>
      <c r="AC19" s="290" t="s">
        <v>18</v>
      </c>
      <c r="AD19" s="291"/>
      <c r="AE19" s="292" t="s">
        <v>22</v>
      </c>
      <c r="AF19" s="106"/>
      <c r="AG19" s="708" t="s">
        <v>18</v>
      </c>
      <c r="AH19" s="709"/>
      <c r="AI19" s="710" t="s">
        <v>23</v>
      </c>
      <c r="AJ19" s="106"/>
      <c r="AK19" s="107" t="s">
        <v>24</v>
      </c>
      <c r="AL19" s="106"/>
      <c r="AN19" s="496"/>
      <c r="AO19" s="622" t="s">
        <v>24</v>
      </c>
      <c r="AP19" s="496"/>
    </row>
    <row r="20" spans="1:42" s="65" customFormat="1" ht="4.5" customHeight="1" x14ac:dyDescent="0.2">
      <c r="A20" s="74"/>
      <c r="B20" s="74"/>
      <c r="C20" s="74"/>
      <c r="D20" s="74"/>
      <c r="E20" s="74"/>
      <c r="F20" s="74"/>
      <c r="G20" s="74"/>
      <c r="H20" s="74"/>
      <c r="I20" s="74"/>
      <c r="J20" s="74"/>
      <c r="K20" s="74"/>
      <c r="L20" s="74"/>
      <c r="M20" s="74"/>
      <c r="N20" s="545"/>
      <c r="O20" s="546"/>
      <c r="P20" s="54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N20" s="496"/>
      <c r="AO20" s="695"/>
      <c r="AP20" s="496"/>
    </row>
    <row r="21" spans="1:42" ht="15.75" customHeight="1" x14ac:dyDescent="0.2">
      <c r="A21" s="1086" t="s">
        <v>328</v>
      </c>
      <c r="B21" s="1086"/>
      <c r="C21" s="1086"/>
      <c r="D21" s="1086"/>
      <c r="E21" s="1086"/>
      <c r="F21" s="1086"/>
      <c r="G21" s="1086"/>
      <c r="H21" s="1086"/>
      <c r="I21" s="1086"/>
      <c r="J21" s="1086"/>
      <c r="K21" s="1086"/>
      <c r="L21" s="1086"/>
      <c r="M21" s="1086"/>
      <c r="N21" s="1086"/>
      <c r="O21" s="1086"/>
      <c r="P21" s="15"/>
      <c r="Q21" s="15"/>
      <c r="R21" s="15"/>
      <c r="S21" s="15"/>
      <c r="T21" s="15"/>
      <c r="U21" s="15"/>
      <c r="V21" s="15"/>
      <c r="W21" s="15"/>
      <c r="X21" s="15"/>
      <c r="Y21" s="15"/>
      <c r="Z21" s="15"/>
      <c r="AA21" s="15"/>
      <c r="AB21" s="15"/>
      <c r="AC21" s="15"/>
      <c r="AD21" s="15"/>
      <c r="AE21" s="15"/>
      <c r="AF21" s="15"/>
      <c r="AG21" s="15"/>
      <c r="AH21" s="15"/>
      <c r="AI21" s="15"/>
      <c r="AJ21" s="15"/>
      <c r="AK21" s="15"/>
      <c r="AL21" s="15"/>
      <c r="AN21" s="495"/>
      <c r="AO21" s="623"/>
      <c r="AP21" s="495"/>
    </row>
    <row r="22" spans="1:42" ht="12" customHeight="1" x14ac:dyDescent="0.2">
      <c r="A22" s="74"/>
      <c r="B22" s="73" t="s">
        <v>25</v>
      </c>
      <c r="C22" s="380" t="s">
        <v>26</v>
      </c>
      <c r="D22" s="1122" t="s">
        <v>634</v>
      </c>
      <c r="E22" s="1122"/>
      <c r="F22" s="1122"/>
      <c r="G22" s="1122"/>
      <c r="H22" s="1122"/>
      <c r="I22" s="1122"/>
      <c r="J22" s="1122"/>
      <c r="K22" s="1122"/>
      <c r="L22" s="1122"/>
      <c r="M22" s="1122"/>
      <c r="N22" s="1122"/>
      <c r="O22" s="1122"/>
      <c r="P22" s="15"/>
      <c r="Q22" s="15"/>
      <c r="R22" s="15"/>
      <c r="S22" s="15"/>
      <c r="T22" s="15"/>
      <c r="U22" s="15"/>
      <c r="V22" s="15"/>
      <c r="W22" s="15"/>
      <c r="X22" s="15"/>
      <c r="Y22" s="15"/>
      <c r="Z22" s="15"/>
      <c r="AA22" s="15"/>
      <c r="AB22" s="15"/>
      <c r="AC22" s="15"/>
      <c r="AD22" s="15"/>
      <c r="AE22" s="15"/>
      <c r="AF22" s="15"/>
      <c r="AG22" s="15"/>
      <c r="AH22" s="15"/>
      <c r="AI22" s="15"/>
      <c r="AJ22" s="15"/>
      <c r="AK22" s="15"/>
      <c r="AL22" s="15"/>
      <c r="AN22" s="495"/>
      <c r="AO22" s="623"/>
      <c r="AP22" s="495"/>
    </row>
    <row r="23" spans="1:42" s="289" customFormat="1" x14ac:dyDescent="0.2">
      <c r="A23" s="59"/>
      <c r="B23" s="355" t="s">
        <v>28</v>
      </c>
      <c r="C23" s="481">
        <f>D8</f>
        <v>0</v>
      </c>
      <c r="D23" s="1062" t="s">
        <v>29</v>
      </c>
      <c r="E23" s="1062"/>
      <c r="F23" s="1062"/>
      <c r="G23" s="1062"/>
      <c r="H23" s="1062"/>
      <c r="I23" s="1062"/>
      <c r="J23" s="1062"/>
      <c r="K23" s="1062"/>
      <c r="L23" s="1062"/>
      <c r="M23" s="1062"/>
      <c r="N23" s="327">
        <v>0</v>
      </c>
      <c r="O23" s="299">
        <f>SUM(N23/9)</f>
        <v>0</v>
      </c>
      <c r="Q23" s="296">
        <v>0</v>
      </c>
      <c r="R23" s="297" t="s">
        <v>30</v>
      </c>
      <c r="S23" s="298">
        <f>O23*Q23</f>
        <v>0</v>
      </c>
      <c r="T23" s="299"/>
      <c r="U23" s="300">
        <v>0</v>
      </c>
      <c r="V23" s="301" t="s">
        <v>30</v>
      </c>
      <c r="W23" s="302">
        <f>O23*U23*1.05</f>
        <v>0</v>
      </c>
      <c r="X23" s="299"/>
      <c r="Y23" s="303">
        <v>0</v>
      </c>
      <c r="Z23" s="304" t="s">
        <v>30</v>
      </c>
      <c r="AA23" s="305">
        <f>O23*Y23*1.05*1.05</f>
        <v>0</v>
      </c>
      <c r="AB23" s="299"/>
      <c r="AC23" s="300">
        <v>0</v>
      </c>
      <c r="AD23" s="301" t="s">
        <v>30</v>
      </c>
      <c r="AE23" s="302">
        <f>O23*AC23*1.05*1.05*1.05</f>
        <v>0</v>
      </c>
      <c r="AF23" s="299"/>
      <c r="AG23" s="296">
        <v>0</v>
      </c>
      <c r="AH23" s="297" t="s">
        <v>30</v>
      </c>
      <c r="AI23" s="298">
        <f>O23*AG23*1.05*1.05*1.05*1.05</f>
        <v>0</v>
      </c>
      <c r="AK23" s="306">
        <f>S23+W23+AA23+AE23+AI23</f>
        <v>0</v>
      </c>
      <c r="AL23" s="299"/>
      <c r="AN23" s="497"/>
      <c r="AO23" s="714">
        <f>'COST MATCH BUDGET'!AK22</f>
        <v>0</v>
      </c>
      <c r="AP23" s="497"/>
    </row>
    <row r="24" spans="1:42" s="289" customFormat="1" x14ac:dyDescent="0.2">
      <c r="A24" s="59"/>
      <c r="B24" s="355" t="s">
        <v>28</v>
      </c>
      <c r="C24" s="481">
        <f>C23</f>
        <v>0</v>
      </c>
      <c r="D24" s="1062" t="s">
        <v>31</v>
      </c>
      <c r="E24" s="1062"/>
      <c r="F24" s="1062"/>
      <c r="G24" s="1062"/>
      <c r="H24" s="1062"/>
      <c r="I24" s="1062"/>
      <c r="J24" s="1062"/>
      <c r="K24" s="1062"/>
      <c r="L24" s="1062"/>
      <c r="M24" s="1062"/>
      <c r="N24" s="327">
        <v>0</v>
      </c>
      <c r="O24" s="299">
        <f>SUM(N24/9)</f>
        <v>0</v>
      </c>
      <c r="Q24" s="296">
        <v>0</v>
      </c>
      <c r="R24" s="297" t="s">
        <v>30</v>
      </c>
      <c r="S24" s="298">
        <f>O24*Q24</f>
        <v>0</v>
      </c>
      <c r="T24" s="299"/>
      <c r="U24" s="300">
        <v>0</v>
      </c>
      <c r="V24" s="301" t="s">
        <v>30</v>
      </c>
      <c r="W24" s="302">
        <f>O24*U24*1.05</f>
        <v>0</v>
      </c>
      <c r="X24" s="299"/>
      <c r="Y24" s="303">
        <v>0</v>
      </c>
      <c r="Z24" s="304" t="s">
        <v>30</v>
      </c>
      <c r="AA24" s="305">
        <f>O24*Y24*1.05*1.05</f>
        <v>0</v>
      </c>
      <c r="AB24" s="299"/>
      <c r="AC24" s="300">
        <v>0</v>
      </c>
      <c r="AD24" s="301" t="s">
        <v>30</v>
      </c>
      <c r="AE24" s="302">
        <f>O24*AC24*1.05*1.05*1.05</f>
        <v>0</v>
      </c>
      <c r="AF24" s="299"/>
      <c r="AG24" s="296">
        <v>0</v>
      </c>
      <c r="AH24" s="297" t="s">
        <v>30</v>
      </c>
      <c r="AI24" s="298">
        <f>O24*AG24*1.05*1.05*1.05*1.05</f>
        <v>0</v>
      </c>
      <c r="AK24" s="306">
        <f>S24+W24+AA24+AE24+AI24</f>
        <v>0</v>
      </c>
      <c r="AL24" s="299"/>
      <c r="AN24" s="497"/>
      <c r="AO24" s="714">
        <f>'COST MATCH BUDGET'!AK23</f>
        <v>0</v>
      </c>
      <c r="AP24" s="497"/>
    </row>
    <row r="25" spans="1:42" s="289" customFormat="1" ht="6.75" customHeight="1" thickBot="1" x14ac:dyDescent="0.25">
      <c r="A25" s="59"/>
      <c r="B25" s="59"/>
      <c r="C25" s="114"/>
      <c r="D25" s="356"/>
      <c r="E25" s="356"/>
      <c r="F25" s="356"/>
      <c r="G25" s="356"/>
      <c r="H25" s="356"/>
      <c r="I25" s="356"/>
      <c r="J25" s="356"/>
      <c r="K25" s="356"/>
      <c r="L25" s="356"/>
      <c r="M25" s="356"/>
      <c r="N25" s="327"/>
      <c r="O25" s="299"/>
      <c r="Q25" s="307"/>
      <c r="S25" s="299"/>
      <c r="T25" s="299"/>
      <c r="U25" s="307"/>
      <c r="W25" s="299"/>
      <c r="X25" s="299"/>
      <c r="Y25" s="307"/>
      <c r="AA25" s="299"/>
      <c r="AB25" s="299"/>
      <c r="AC25" s="307"/>
      <c r="AE25" s="299"/>
      <c r="AF25" s="299"/>
      <c r="AG25" s="307"/>
      <c r="AI25" s="299"/>
      <c r="AK25" s="299"/>
      <c r="AL25" s="299"/>
      <c r="AN25" s="497"/>
      <c r="AO25" s="715"/>
      <c r="AP25" s="497"/>
    </row>
    <row r="26" spans="1:42" s="289" customFormat="1" ht="6" customHeight="1" x14ac:dyDescent="0.2">
      <c r="A26" s="438"/>
      <c r="B26" s="439"/>
      <c r="C26" s="420"/>
      <c r="D26" s="421"/>
      <c r="E26" s="415"/>
      <c r="F26" s="1159"/>
      <c r="G26" s="1159"/>
      <c r="H26" s="1159"/>
      <c r="I26" s="1159"/>
      <c r="J26" s="1159"/>
      <c r="K26" s="415"/>
      <c r="L26" s="421"/>
      <c r="M26" s="421"/>
      <c r="N26" s="443"/>
      <c r="O26" s="425"/>
      <c r="P26" s="309"/>
      <c r="Q26" s="445"/>
      <c r="R26" s="419"/>
      <c r="S26" s="425"/>
      <c r="T26" s="308"/>
      <c r="U26" s="445"/>
      <c r="V26" s="419"/>
      <c r="W26" s="425"/>
      <c r="X26" s="308"/>
      <c r="Y26" s="445"/>
      <c r="Z26" s="419"/>
      <c r="AA26" s="425"/>
      <c r="AB26" s="308"/>
      <c r="AC26" s="445"/>
      <c r="AD26" s="419"/>
      <c r="AE26" s="425"/>
      <c r="AF26" s="308"/>
      <c r="AG26" s="445"/>
      <c r="AH26" s="419"/>
      <c r="AI26" s="425"/>
      <c r="AJ26" s="309"/>
      <c r="AK26" s="426"/>
      <c r="AL26" s="299"/>
      <c r="AN26" s="497"/>
      <c r="AO26" s="915"/>
      <c r="AP26" s="497"/>
    </row>
    <row r="27" spans="1:42" s="289" customFormat="1" ht="14.25" hidden="1" customHeight="1" x14ac:dyDescent="0.2">
      <c r="A27" s="768"/>
      <c r="B27" s="763"/>
      <c r="C27" s="764"/>
      <c r="D27" s="414"/>
      <c r="E27" s="765"/>
      <c r="F27" s="1147"/>
      <c r="G27" s="1147"/>
      <c r="H27" s="1147"/>
      <c r="I27" s="1147"/>
      <c r="J27" s="1147"/>
      <c r="K27" s="765"/>
      <c r="L27" s="414"/>
      <c r="M27" s="414"/>
      <c r="N27" s="357"/>
      <c r="O27" s="313"/>
      <c r="Q27" s="314"/>
      <c r="R27" s="312"/>
      <c r="S27" s="313"/>
      <c r="T27" s="299"/>
      <c r="U27" s="314"/>
      <c r="V27" s="312"/>
      <c r="W27" s="313"/>
      <c r="X27" s="299"/>
      <c r="Y27" s="314"/>
      <c r="Z27" s="312"/>
      <c r="AA27" s="313"/>
      <c r="AB27" s="299"/>
      <c r="AC27" s="314"/>
      <c r="AD27" s="312"/>
      <c r="AE27" s="313"/>
      <c r="AF27" s="299"/>
      <c r="AG27" s="314"/>
      <c r="AH27" s="312"/>
      <c r="AI27" s="313"/>
      <c r="AK27" s="315"/>
      <c r="AL27" s="299"/>
      <c r="AN27" s="497"/>
      <c r="AO27" s="714"/>
      <c r="AP27" s="497"/>
    </row>
    <row r="28" spans="1:42" s="289" customFormat="1" ht="15.75" customHeight="1" x14ac:dyDescent="0.25">
      <c r="A28" s="442" t="s">
        <v>32</v>
      </c>
      <c r="B28" s="441" t="s">
        <v>28</v>
      </c>
      <c r="C28" s="963">
        <f>D8</f>
        <v>0</v>
      </c>
      <c r="D28" s="312" t="s">
        <v>34</v>
      </c>
      <c r="E28" s="416"/>
      <c r="F28" s="437"/>
      <c r="G28" s="417"/>
      <c r="H28" s="1160" t="s">
        <v>331</v>
      </c>
      <c r="I28" s="1160"/>
      <c r="J28" s="1160"/>
      <c r="K28" s="1002"/>
      <c r="L28" s="1002"/>
      <c r="M28" s="157" t="s">
        <v>35</v>
      </c>
      <c r="N28" s="357">
        <v>0</v>
      </c>
      <c r="O28" s="444">
        <f>SUM(N28/12)</f>
        <v>0</v>
      </c>
      <c r="P28" s="311"/>
      <c r="Q28" s="446">
        <v>0</v>
      </c>
      <c r="R28" s="447" t="s">
        <v>30</v>
      </c>
      <c r="S28" s="444">
        <f>O28*Q28</f>
        <v>0</v>
      </c>
      <c r="T28" s="310"/>
      <c r="U28" s="446">
        <v>0</v>
      </c>
      <c r="V28" s="447" t="s">
        <v>30</v>
      </c>
      <c r="W28" s="444">
        <f>O28*U28*1.05</f>
        <v>0</v>
      </c>
      <c r="X28" s="310"/>
      <c r="Y28" s="446">
        <v>0</v>
      </c>
      <c r="Z28" s="447" t="s">
        <v>30</v>
      </c>
      <c r="AA28" s="444">
        <f>O28*Y28*1.05*1.05</f>
        <v>0</v>
      </c>
      <c r="AB28" s="310"/>
      <c r="AC28" s="446">
        <v>0</v>
      </c>
      <c r="AD28" s="447" t="s">
        <v>30</v>
      </c>
      <c r="AE28" s="444">
        <f>O28*AC28*1.05*1.05*1.5</f>
        <v>0</v>
      </c>
      <c r="AF28" s="310"/>
      <c r="AG28" s="446">
        <v>0</v>
      </c>
      <c r="AH28" s="447" t="s">
        <v>30</v>
      </c>
      <c r="AI28" s="313">
        <f>O28*AG28*1.05*1.05*1.05*1.05</f>
        <v>0</v>
      </c>
      <c r="AJ28" s="311"/>
      <c r="AK28" s="448">
        <f>S28+W28+AA28+AE28+AI28</f>
        <v>0</v>
      </c>
      <c r="AL28" s="310"/>
      <c r="AN28" s="497"/>
      <c r="AO28" s="916">
        <f>'COST MATCH BUDGET'!AK27</f>
        <v>0</v>
      </c>
      <c r="AP28" s="497"/>
    </row>
    <row r="29" spans="1:42" s="289" customFormat="1" ht="3" customHeight="1" x14ac:dyDescent="0.25">
      <c r="A29" s="358"/>
      <c r="B29" s="280"/>
      <c r="C29" s="361"/>
      <c r="F29" s="431"/>
      <c r="G29" s="431"/>
      <c r="H29" s="1004"/>
      <c r="I29" s="1004"/>
      <c r="J29" s="1005"/>
      <c r="K29" s="432"/>
      <c r="L29" s="432"/>
      <c r="M29" s="170"/>
      <c r="N29" s="327"/>
      <c r="O29" s="310"/>
      <c r="P29" s="311"/>
      <c r="Q29" s="433"/>
      <c r="R29" s="311"/>
      <c r="S29" s="310"/>
      <c r="T29" s="310"/>
      <c r="U29" s="433"/>
      <c r="V29" s="311"/>
      <c r="W29" s="310"/>
      <c r="X29" s="310"/>
      <c r="Y29" s="433"/>
      <c r="Z29" s="311"/>
      <c r="AA29" s="310"/>
      <c r="AB29" s="310"/>
      <c r="AC29" s="433"/>
      <c r="AD29" s="311"/>
      <c r="AE29" s="310"/>
      <c r="AF29" s="310"/>
      <c r="AG29" s="433"/>
      <c r="AH29" s="311"/>
      <c r="AI29" s="310"/>
      <c r="AJ29" s="311"/>
      <c r="AK29" s="774"/>
      <c r="AL29" s="310"/>
      <c r="AN29" s="497"/>
      <c r="AO29" s="917"/>
      <c r="AP29" s="497"/>
    </row>
    <row r="30" spans="1:42" s="289" customFormat="1" ht="15.75" customHeight="1" x14ac:dyDescent="0.25">
      <c r="A30" s="442"/>
      <c r="B30" s="441" t="str">
        <f>B28</f>
        <v>PI/PD:</v>
      </c>
      <c r="C30" s="963">
        <f>C28</f>
        <v>0</v>
      </c>
      <c r="D30" s="312" t="s">
        <v>36</v>
      </c>
      <c r="E30" s="312"/>
      <c r="F30" s="312"/>
      <c r="G30" s="164"/>
      <c r="H30" s="1161"/>
      <c r="I30" s="1161"/>
      <c r="J30" s="1161"/>
      <c r="K30" s="165"/>
      <c r="L30" s="165"/>
      <c r="M30" s="157" t="s">
        <v>37</v>
      </c>
      <c r="N30" s="357">
        <v>0</v>
      </c>
      <c r="O30" s="313">
        <f>SUM(N30/12)</f>
        <v>0</v>
      </c>
      <c r="Q30" s="314">
        <v>0</v>
      </c>
      <c r="R30" s="312" t="s">
        <v>30</v>
      </c>
      <c r="S30" s="313">
        <f>O30*Q30</f>
        <v>0</v>
      </c>
      <c r="T30" s="299"/>
      <c r="U30" s="314">
        <v>0</v>
      </c>
      <c r="V30" s="312" t="s">
        <v>30</v>
      </c>
      <c r="W30" s="313">
        <f>O30*U30*1.05</f>
        <v>0</v>
      </c>
      <c r="X30" s="299"/>
      <c r="Y30" s="314">
        <v>0</v>
      </c>
      <c r="Z30" s="312" t="s">
        <v>30</v>
      </c>
      <c r="AA30" s="313">
        <f>O30*Y30*1.05*1.05</f>
        <v>0</v>
      </c>
      <c r="AB30" s="299"/>
      <c r="AC30" s="314">
        <v>0</v>
      </c>
      <c r="AD30" s="312" t="s">
        <v>30</v>
      </c>
      <c r="AE30" s="444">
        <f>O30*AC30*1.05*1.05*1.5</f>
        <v>0</v>
      </c>
      <c r="AF30" s="299"/>
      <c r="AG30" s="314">
        <v>0</v>
      </c>
      <c r="AH30" s="312" t="s">
        <v>30</v>
      </c>
      <c r="AI30" s="313">
        <f>O30*AG30*1.05*1.05*1.05*1.05</f>
        <v>0</v>
      </c>
      <c r="AK30" s="315">
        <f>S30+W30+AA30+AE30+AI30</f>
        <v>0</v>
      </c>
      <c r="AL30" s="299"/>
      <c r="AN30" s="497"/>
      <c r="AO30" s="714">
        <f>'COST MATCH BUDGET'!AK29</f>
        <v>0</v>
      </c>
      <c r="AP30" s="497"/>
    </row>
    <row r="31" spans="1:42" s="289" customFormat="1" ht="3.75" customHeight="1" x14ac:dyDescent="0.25">
      <c r="A31" s="358"/>
      <c r="B31" s="280"/>
      <c r="G31" s="168"/>
      <c r="H31" s="1006"/>
      <c r="I31" s="1006"/>
      <c r="J31" s="1006"/>
      <c r="K31" s="169"/>
      <c r="L31" s="169"/>
      <c r="M31" s="170"/>
      <c r="N31" s="327"/>
      <c r="O31" s="299"/>
      <c r="Q31" s="307"/>
      <c r="S31" s="299"/>
      <c r="T31" s="299"/>
      <c r="U31" s="307"/>
      <c r="W31" s="299"/>
      <c r="X31" s="299"/>
      <c r="Y31" s="307"/>
      <c r="AA31" s="299"/>
      <c r="AB31" s="299"/>
      <c r="AC31" s="307"/>
      <c r="AE31" s="299"/>
      <c r="AF31" s="299"/>
      <c r="AG31" s="307"/>
      <c r="AI31" s="299"/>
      <c r="AK31" s="316"/>
      <c r="AL31" s="299"/>
      <c r="AN31" s="497"/>
      <c r="AO31" s="715"/>
      <c r="AP31" s="497"/>
    </row>
    <row r="32" spans="1:42" s="289" customFormat="1" ht="14.25" customHeight="1" x14ac:dyDescent="0.25">
      <c r="A32" s="775" t="s">
        <v>32</v>
      </c>
      <c r="B32" s="766" t="s">
        <v>28</v>
      </c>
      <c r="C32" s="329" t="s">
        <v>33</v>
      </c>
      <c r="D32" s="329" t="s">
        <v>38</v>
      </c>
      <c r="E32" s="329"/>
      <c r="F32" s="329"/>
      <c r="G32" s="329"/>
      <c r="H32" s="1162" t="s">
        <v>331</v>
      </c>
      <c r="I32" s="1162"/>
      <c r="J32" s="1162"/>
      <c r="K32" s="329"/>
      <c r="L32" s="329"/>
      <c r="M32" s="1003" t="s">
        <v>37</v>
      </c>
      <c r="N32" s="767">
        <v>0</v>
      </c>
      <c r="O32" s="306">
        <f>SUM(N32/12)</f>
        <v>0</v>
      </c>
      <c r="Q32" s="330">
        <v>0</v>
      </c>
      <c r="R32" s="329" t="s">
        <v>30</v>
      </c>
      <c r="S32" s="306">
        <f>O32*Q32</f>
        <v>0</v>
      </c>
      <c r="T32" s="299"/>
      <c r="U32" s="330">
        <v>0</v>
      </c>
      <c r="V32" s="329" t="s">
        <v>30</v>
      </c>
      <c r="W32" s="306">
        <f>O32*U32*1.05</f>
        <v>0</v>
      </c>
      <c r="X32" s="299"/>
      <c r="Y32" s="330">
        <v>0</v>
      </c>
      <c r="Z32" s="329" t="s">
        <v>30</v>
      </c>
      <c r="AA32" s="306">
        <f>O32*Y32*1.05*1.05</f>
        <v>0</v>
      </c>
      <c r="AB32" s="299"/>
      <c r="AC32" s="330">
        <v>0</v>
      </c>
      <c r="AD32" s="329" t="s">
        <v>30</v>
      </c>
      <c r="AE32" s="997">
        <f>O32*AC32*1.05*1.05*1.05</f>
        <v>0</v>
      </c>
      <c r="AF32" s="299"/>
      <c r="AG32" s="330">
        <v>0</v>
      </c>
      <c r="AH32" s="329" t="s">
        <v>30</v>
      </c>
      <c r="AI32" s="306">
        <f>O32*AG32*1.05*1.05*1.05*1.05</f>
        <v>0</v>
      </c>
      <c r="AK32" s="331">
        <f>S32+W32+AA32+AE32+AI32</f>
        <v>0</v>
      </c>
      <c r="AL32" s="299"/>
      <c r="AN32" s="497"/>
      <c r="AO32" s="714">
        <f>'COST MATCH BUDGET'!AK30</f>
        <v>0</v>
      </c>
      <c r="AP32" s="497"/>
    </row>
    <row r="33" spans="1:42" s="289" customFormat="1" ht="3.75" customHeight="1" thickBot="1" x14ac:dyDescent="0.3">
      <c r="A33" s="359"/>
      <c r="B33" s="281"/>
      <c r="C33" s="317"/>
      <c r="D33" s="317"/>
      <c r="E33" s="317"/>
      <c r="F33" s="317"/>
      <c r="G33" s="317"/>
      <c r="H33" s="317"/>
      <c r="I33" s="317"/>
      <c r="J33" s="317"/>
      <c r="K33" s="317"/>
      <c r="L33" s="317"/>
      <c r="M33" s="317"/>
      <c r="N33" s="360"/>
      <c r="O33" s="318"/>
      <c r="P33" s="321"/>
      <c r="Q33" s="320"/>
      <c r="R33" s="317"/>
      <c r="S33" s="318"/>
      <c r="T33" s="319"/>
      <c r="U33" s="320"/>
      <c r="V33" s="317"/>
      <c r="W33" s="318"/>
      <c r="X33" s="319"/>
      <c r="Y33" s="320"/>
      <c r="Z33" s="317"/>
      <c r="AA33" s="318"/>
      <c r="AB33" s="319"/>
      <c r="AC33" s="320"/>
      <c r="AD33" s="317"/>
      <c r="AE33" s="318"/>
      <c r="AF33" s="319"/>
      <c r="AG33" s="320"/>
      <c r="AH33" s="317"/>
      <c r="AI33" s="318"/>
      <c r="AJ33" s="321"/>
      <c r="AK33" s="322"/>
      <c r="AL33" s="299"/>
      <c r="AN33" s="497"/>
      <c r="AO33" s="918"/>
      <c r="AP33" s="497"/>
    </row>
    <row r="34" spans="1:42" s="289" customFormat="1" ht="8.25" customHeight="1" x14ac:dyDescent="0.2">
      <c r="A34" s="59"/>
      <c r="B34" s="59"/>
      <c r="D34" s="356"/>
      <c r="E34" s="356"/>
      <c r="F34" s="356"/>
      <c r="G34" s="356"/>
      <c r="H34" s="356"/>
      <c r="I34" s="356"/>
      <c r="J34" s="356"/>
      <c r="K34" s="356"/>
      <c r="L34" s="356"/>
      <c r="M34" s="356"/>
      <c r="N34" s="327"/>
      <c r="O34" s="299"/>
      <c r="Q34" s="307"/>
      <c r="S34" s="299"/>
      <c r="T34" s="299"/>
      <c r="U34" s="307"/>
      <c r="W34" s="299"/>
      <c r="X34" s="299"/>
      <c r="Y34" s="307"/>
      <c r="AA34" s="299"/>
      <c r="AB34" s="299"/>
      <c r="AC34" s="307"/>
      <c r="AE34" s="299"/>
      <c r="AF34" s="299"/>
      <c r="AG34" s="307"/>
      <c r="AI34" s="299"/>
      <c r="AK34" s="299"/>
      <c r="AL34" s="299"/>
      <c r="AN34" s="497"/>
      <c r="AO34" s="715"/>
      <c r="AP34" s="497"/>
    </row>
    <row r="35" spans="1:42" s="289" customFormat="1" x14ac:dyDescent="0.2">
      <c r="A35" s="62" t="s">
        <v>39</v>
      </c>
      <c r="B35" s="485" t="s">
        <v>40</v>
      </c>
      <c r="C35" s="289" t="s">
        <v>33</v>
      </c>
      <c r="D35" s="1062" t="s">
        <v>29</v>
      </c>
      <c r="E35" s="1062"/>
      <c r="F35" s="1062"/>
      <c r="G35" s="1062"/>
      <c r="H35" s="1062"/>
      <c r="I35" s="1062"/>
      <c r="J35" s="1062"/>
      <c r="K35" s="1062"/>
      <c r="L35" s="1062"/>
      <c r="M35" s="1062"/>
      <c r="N35" s="327">
        <v>0</v>
      </c>
      <c r="O35" s="299">
        <f>SUM(N35/9)</f>
        <v>0</v>
      </c>
      <c r="Q35" s="296">
        <v>0</v>
      </c>
      <c r="R35" s="297" t="s">
        <v>30</v>
      </c>
      <c r="S35" s="298">
        <f>O35*Q35</f>
        <v>0</v>
      </c>
      <c r="T35" s="299"/>
      <c r="U35" s="300">
        <v>0</v>
      </c>
      <c r="V35" s="301" t="s">
        <v>30</v>
      </c>
      <c r="W35" s="302">
        <f>O35*U35*1.05</f>
        <v>0</v>
      </c>
      <c r="X35" s="299"/>
      <c r="Y35" s="303">
        <v>0</v>
      </c>
      <c r="Z35" s="304" t="s">
        <v>30</v>
      </c>
      <c r="AA35" s="305">
        <f>O35*Y35*1.05*1.05</f>
        <v>0</v>
      </c>
      <c r="AB35" s="299"/>
      <c r="AC35" s="300">
        <v>0</v>
      </c>
      <c r="AD35" s="301" t="s">
        <v>30</v>
      </c>
      <c r="AE35" s="302">
        <f>O35*AC35*1.05*1.05*1.05</f>
        <v>0</v>
      </c>
      <c r="AF35" s="299"/>
      <c r="AG35" s="296">
        <v>0</v>
      </c>
      <c r="AH35" s="297" t="s">
        <v>30</v>
      </c>
      <c r="AI35" s="298">
        <f>O35*AG35*1.05*1.05*1.05*1.05</f>
        <v>0</v>
      </c>
      <c r="AK35" s="306">
        <f>S35+W35+AA35+AE35+AI35</f>
        <v>0</v>
      </c>
      <c r="AL35" s="299"/>
      <c r="AN35" s="497"/>
      <c r="AO35" s="714">
        <f>'COST MATCH BUDGET'!AK34</f>
        <v>0</v>
      </c>
      <c r="AP35" s="497"/>
    </row>
    <row r="36" spans="1:42" s="289" customFormat="1" x14ac:dyDescent="0.2">
      <c r="A36" s="63"/>
      <c r="B36" s="485" t="s">
        <v>40</v>
      </c>
      <c r="C36" s="289" t="str">
        <f>C35</f>
        <v>Insert Name</v>
      </c>
      <c r="D36" s="1062" t="s">
        <v>31</v>
      </c>
      <c r="E36" s="1062"/>
      <c r="F36" s="1062"/>
      <c r="G36" s="1062"/>
      <c r="H36" s="1062"/>
      <c r="I36" s="1062"/>
      <c r="J36" s="1062"/>
      <c r="K36" s="1062"/>
      <c r="L36" s="1062"/>
      <c r="M36" s="1062"/>
      <c r="N36" s="327">
        <v>0</v>
      </c>
      <c r="O36" s="299">
        <f>SUM(N36/9)</f>
        <v>0</v>
      </c>
      <c r="Q36" s="296">
        <v>0</v>
      </c>
      <c r="R36" s="297" t="s">
        <v>30</v>
      </c>
      <c r="S36" s="298">
        <f>O36*Q36</f>
        <v>0</v>
      </c>
      <c r="T36" s="299"/>
      <c r="U36" s="300">
        <v>0</v>
      </c>
      <c r="V36" s="301" t="s">
        <v>30</v>
      </c>
      <c r="W36" s="302">
        <f>O36*U36*1.05</f>
        <v>0</v>
      </c>
      <c r="X36" s="299"/>
      <c r="Y36" s="303">
        <v>0</v>
      </c>
      <c r="Z36" s="304" t="s">
        <v>30</v>
      </c>
      <c r="AA36" s="305">
        <f>O36*Y36*1.05*1.05</f>
        <v>0</v>
      </c>
      <c r="AB36" s="299"/>
      <c r="AC36" s="300">
        <v>0</v>
      </c>
      <c r="AD36" s="301" t="s">
        <v>30</v>
      </c>
      <c r="AE36" s="302">
        <f>O36*AC36*1.05*1.05*1.05</f>
        <v>0</v>
      </c>
      <c r="AF36" s="299"/>
      <c r="AG36" s="296">
        <v>0</v>
      </c>
      <c r="AH36" s="297" t="s">
        <v>30</v>
      </c>
      <c r="AI36" s="298">
        <f>O36*AG36*1.05*1.05*1.05*1.05</f>
        <v>0</v>
      </c>
      <c r="AK36" s="306">
        <f>S36+W36+AA36+AE36+AI36</f>
        <v>0</v>
      </c>
      <c r="AL36" s="299"/>
      <c r="AN36" s="497"/>
      <c r="AO36" s="714">
        <f>'COST MATCH BUDGET'!AK35</f>
        <v>0</v>
      </c>
      <c r="AP36" s="497"/>
    </row>
    <row r="37" spans="1:42" s="289" customFormat="1" ht="6.75" customHeight="1" x14ac:dyDescent="0.2">
      <c r="A37" s="63"/>
      <c r="B37" s="457"/>
      <c r="D37" s="356"/>
      <c r="E37" s="356"/>
      <c r="F37" s="356"/>
      <c r="G37" s="356"/>
      <c r="H37" s="356"/>
      <c r="I37" s="356"/>
      <c r="J37" s="356"/>
      <c r="K37" s="356"/>
      <c r="L37" s="356"/>
      <c r="M37" s="356"/>
      <c r="N37" s="327"/>
      <c r="O37" s="299"/>
      <c r="Q37" s="307"/>
      <c r="S37" s="299"/>
      <c r="T37" s="299"/>
      <c r="U37" s="307"/>
      <c r="W37" s="299"/>
      <c r="X37" s="299"/>
      <c r="Y37" s="307"/>
      <c r="AA37" s="299"/>
      <c r="AB37" s="299"/>
      <c r="AC37" s="307"/>
      <c r="AE37" s="299"/>
      <c r="AF37" s="299"/>
      <c r="AG37" s="307"/>
      <c r="AI37" s="299"/>
      <c r="AK37" s="299"/>
      <c r="AL37" s="299"/>
      <c r="AN37" s="497"/>
      <c r="AO37" s="715"/>
      <c r="AP37" s="497"/>
    </row>
    <row r="38" spans="1:42" s="289" customFormat="1" x14ac:dyDescent="0.2">
      <c r="A38" s="62" t="s">
        <v>41</v>
      </c>
      <c r="B38" s="485" t="s">
        <v>40</v>
      </c>
      <c r="C38" s="289" t="s">
        <v>33</v>
      </c>
      <c r="D38" s="1062" t="s">
        <v>29</v>
      </c>
      <c r="E38" s="1062"/>
      <c r="F38" s="1062"/>
      <c r="G38" s="1062"/>
      <c r="H38" s="1062"/>
      <c r="I38" s="1062"/>
      <c r="J38" s="1062"/>
      <c r="K38" s="1062"/>
      <c r="L38" s="1062"/>
      <c r="M38" s="1062"/>
      <c r="N38" s="327">
        <v>0</v>
      </c>
      <c r="O38" s="299">
        <f>SUM(N38/9)</f>
        <v>0</v>
      </c>
      <c r="Q38" s="296">
        <v>0</v>
      </c>
      <c r="R38" s="297" t="s">
        <v>30</v>
      </c>
      <c r="S38" s="298">
        <f>O38*Q38</f>
        <v>0</v>
      </c>
      <c r="T38" s="299"/>
      <c r="U38" s="300">
        <v>0</v>
      </c>
      <c r="V38" s="301" t="s">
        <v>30</v>
      </c>
      <c r="W38" s="302">
        <f>O38*U38*1.05</f>
        <v>0</v>
      </c>
      <c r="X38" s="299"/>
      <c r="Y38" s="303">
        <v>0</v>
      </c>
      <c r="Z38" s="304" t="s">
        <v>30</v>
      </c>
      <c r="AA38" s="305">
        <f>O38*Y38*1.05*1.05</f>
        <v>0</v>
      </c>
      <c r="AB38" s="299"/>
      <c r="AC38" s="300">
        <v>0</v>
      </c>
      <c r="AD38" s="301" t="s">
        <v>30</v>
      </c>
      <c r="AE38" s="302">
        <f>O38*AC38*1.05*1.05*1.05</f>
        <v>0</v>
      </c>
      <c r="AF38" s="299"/>
      <c r="AG38" s="296">
        <v>0</v>
      </c>
      <c r="AH38" s="297" t="s">
        <v>30</v>
      </c>
      <c r="AI38" s="298">
        <f>O38*AG38*1.05*1.05*1.05*1.05</f>
        <v>0</v>
      </c>
      <c r="AK38" s="306">
        <f>S38+W38+AA38+AE38+AI38</f>
        <v>0</v>
      </c>
      <c r="AL38" s="299"/>
      <c r="AN38" s="497"/>
      <c r="AO38" s="714">
        <f>'COST MATCH BUDGET'!AK37</f>
        <v>0</v>
      </c>
      <c r="AP38" s="497"/>
    </row>
    <row r="39" spans="1:42" s="289" customFormat="1" x14ac:dyDescent="0.2">
      <c r="A39" s="63"/>
      <c r="B39" s="485" t="s">
        <v>40</v>
      </c>
      <c r="C39" s="289" t="str">
        <f>C38</f>
        <v>Insert Name</v>
      </c>
      <c r="D39" s="1062" t="s">
        <v>31</v>
      </c>
      <c r="E39" s="1062"/>
      <c r="F39" s="1062"/>
      <c r="G39" s="1062"/>
      <c r="H39" s="1062"/>
      <c r="I39" s="1062"/>
      <c r="J39" s="1062"/>
      <c r="K39" s="1062"/>
      <c r="L39" s="1062"/>
      <c r="M39" s="1062"/>
      <c r="N39" s="327">
        <v>0</v>
      </c>
      <c r="O39" s="299">
        <f>SUM(N39/9)</f>
        <v>0</v>
      </c>
      <c r="Q39" s="296">
        <v>0</v>
      </c>
      <c r="R39" s="297" t="s">
        <v>30</v>
      </c>
      <c r="S39" s="298">
        <f>O39*Q39</f>
        <v>0</v>
      </c>
      <c r="T39" s="299"/>
      <c r="U39" s="300">
        <v>0</v>
      </c>
      <c r="V39" s="301" t="s">
        <v>30</v>
      </c>
      <c r="W39" s="302">
        <f>O39*U39*1.05</f>
        <v>0</v>
      </c>
      <c r="X39" s="299"/>
      <c r="Y39" s="303">
        <v>0</v>
      </c>
      <c r="Z39" s="304" t="s">
        <v>30</v>
      </c>
      <c r="AA39" s="305">
        <f>O39*Y39*1.05*1.05</f>
        <v>0</v>
      </c>
      <c r="AB39" s="299"/>
      <c r="AC39" s="300">
        <v>0</v>
      </c>
      <c r="AD39" s="301" t="s">
        <v>30</v>
      </c>
      <c r="AE39" s="302">
        <f>O39*AC39*1.05*1.05*1.05</f>
        <v>0</v>
      </c>
      <c r="AF39" s="299"/>
      <c r="AG39" s="296">
        <v>0</v>
      </c>
      <c r="AH39" s="297" t="s">
        <v>30</v>
      </c>
      <c r="AI39" s="298">
        <f>O39*AG39*1.05*1.05*1.05*1.05</f>
        <v>0</v>
      </c>
      <c r="AK39" s="306">
        <f>S39+W39+AA39+AE39+AI39</f>
        <v>0</v>
      </c>
      <c r="AL39" s="299"/>
      <c r="AN39" s="497"/>
      <c r="AO39" s="714">
        <f>'COST MATCH BUDGET'!AK38</f>
        <v>0</v>
      </c>
      <c r="AP39" s="497"/>
    </row>
    <row r="40" spans="1:42" s="289" customFormat="1" ht="5.25" customHeight="1" x14ac:dyDescent="0.2">
      <c r="A40" s="63"/>
      <c r="B40" s="457"/>
      <c r="D40" s="356"/>
      <c r="E40" s="356"/>
      <c r="F40" s="356"/>
      <c r="G40" s="356"/>
      <c r="H40" s="356"/>
      <c r="I40" s="356"/>
      <c r="J40" s="356"/>
      <c r="K40" s="356"/>
      <c r="L40" s="356"/>
      <c r="M40" s="356"/>
      <c r="N40" s="327"/>
      <c r="O40" s="299"/>
      <c r="Q40" s="307"/>
      <c r="S40" s="299"/>
      <c r="T40" s="299"/>
      <c r="U40" s="307"/>
      <c r="W40" s="299"/>
      <c r="X40" s="299"/>
      <c r="Y40" s="307"/>
      <c r="AA40" s="299"/>
      <c r="AB40" s="299"/>
      <c r="AC40" s="307"/>
      <c r="AE40" s="299"/>
      <c r="AF40" s="299"/>
      <c r="AG40" s="307"/>
      <c r="AI40" s="299"/>
      <c r="AK40" s="299"/>
      <c r="AL40" s="299"/>
      <c r="AN40" s="497"/>
      <c r="AO40" s="715"/>
      <c r="AP40" s="497"/>
    </row>
    <row r="41" spans="1:42" s="289" customFormat="1" x14ac:dyDescent="0.2">
      <c r="A41" s="62" t="s">
        <v>42</v>
      </c>
      <c r="B41" s="485" t="s">
        <v>40</v>
      </c>
      <c r="C41" s="289" t="s">
        <v>33</v>
      </c>
      <c r="D41" s="1062" t="s">
        <v>29</v>
      </c>
      <c r="E41" s="1062"/>
      <c r="F41" s="1062"/>
      <c r="G41" s="1062"/>
      <c r="H41" s="1062"/>
      <c r="I41" s="1062"/>
      <c r="J41" s="1062"/>
      <c r="K41" s="1062"/>
      <c r="L41" s="1062"/>
      <c r="M41" s="1062"/>
      <c r="N41" s="327">
        <v>0</v>
      </c>
      <c r="O41" s="299">
        <f>SUM(N41/9)</f>
        <v>0</v>
      </c>
      <c r="Q41" s="296">
        <v>0</v>
      </c>
      <c r="R41" s="297" t="s">
        <v>30</v>
      </c>
      <c r="S41" s="298">
        <f>O41*Q41</f>
        <v>0</v>
      </c>
      <c r="T41" s="299"/>
      <c r="U41" s="300">
        <v>0</v>
      </c>
      <c r="V41" s="301" t="s">
        <v>30</v>
      </c>
      <c r="W41" s="302">
        <f>O41*U41*1.05</f>
        <v>0</v>
      </c>
      <c r="X41" s="299"/>
      <c r="Y41" s="303">
        <v>0</v>
      </c>
      <c r="Z41" s="304" t="s">
        <v>30</v>
      </c>
      <c r="AA41" s="305">
        <f>O41*Y41*1.05*1.05</f>
        <v>0</v>
      </c>
      <c r="AB41" s="299"/>
      <c r="AC41" s="300">
        <v>0</v>
      </c>
      <c r="AD41" s="301" t="s">
        <v>30</v>
      </c>
      <c r="AE41" s="302">
        <f>O41*AC41*1.05*1.05*1.05</f>
        <v>0</v>
      </c>
      <c r="AF41" s="299"/>
      <c r="AG41" s="296">
        <v>0</v>
      </c>
      <c r="AH41" s="297" t="s">
        <v>30</v>
      </c>
      <c r="AI41" s="298">
        <f>O41*AG41*1.05*1.05*1.05*1.05</f>
        <v>0</v>
      </c>
      <c r="AK41" s="306">
        <f>S41+W41+AA41+AE41+AI41</f>
        <v>0</v>
      </c>
      <c r="AL41" s="299"/>
      <c r="AN41" s="497"/>
      <c r="AO41" s="714">
        <f>'COST MATCH BUDGET'!AK40</f>
        <v>0</v>
      </c>
      <c r="AP41" s="497"/>
    </row>
    <row r="42" spans="1:42" s="289" customFormat="1" x14ac:dyDescent="0.2">
      <c r="A42" s="63"/>
      <c r="B42" s="485" t="s">
        <v>40</v>
      </c>
      <c r="C42" s="289" t="str">
        <f>C41</f>
        <v>Insert Name</v>
      </c>
      <c r="D42" s="1062" t="s">
        <v>31</v>
      </c>
      <c r="E42" s="1062"/>
      <c r="F42" s="1062"/>
      <c r="G42" s="1062"/>
      <c r="H42" s="1062"/>
      <c r="I42" s="1062"/>
      <c r="J42" s="1062"/>
      <c r="K42" s="1062"/>
      <c r="L42" s="1062"/>
      <c r="M42" s="1062"/>
      <c r="N42" s="327">
        <v>0</v>
      </c>
      <c r="O42" s="299">
        <f>SUM(N42/9)</f>
        <v>0</v>
      </c>
      <c r="Q42" s="296">
        <v>0</v>
      </c>
      <c r="R42" s="297" t="s">
        <v>30</v>
      </c>
      <c r="S42" s="298">
        <f>O42*Q42</f>
        <v>0</v>
      </c>
      <c r="T42" s="299"/>
      <c r="U42" s="300">
        <v>0</v>
      </c>
      <c r="V42" s="301" t="s">
        <v>30</v>
      </c>
      <c r="W42" s="302">
        <f>O42*U42*1.05</f>
        <v>0</v>
      </c>
      <c r="X42" s="299"/>
      <c r="Y42" s="303">
        <v>0</v>
      </c>
      <c r="Z42" s="304" t="s">
        <v>30</v>
      </c>
      <c r="AA42" s="305">
        <f>O42*Y42*1.05*1.05</f>
        <v>0</v>
      </c>
      <c r="AB42" s="299"/>
      <c r="AC42" s="300">
        <v>0</v>
      </c>
      <c r="AD42" s="301" t="s">
        <v>30</v>
      </c>
      <c r="AE42" s="302">
        <f>O42*AC42*1.05*1.05*1.05</f>
        <v>0</v>
      </c>
      <c r="AF42" s="299"/>
      <c r="AG42" s="296">
        <v>0</v>
      </c>
      <c r="AH42" s="297" t="s">
        <v>30</v>
      </c>
      <c r="AI42" s="298">
        <f>O42*AG42*1.05*1.05*1.05*1.05</f>
        <v>0</v>
      </c>
      <c r="AK42" s="306">
        <f>S42+W42+AA42+AE42+AI42</f>
        <v>0</v>
      </c>
      <c r="AL42" s="299"/>
      <c r="AN42" s="497"/>
      <c r="AO42" s="714">
        <f>'COST MATCH BUDGET'!AK41</f>
        <v>0</v>
      </c>
      <c r="AP42" s="497"/>
    </row>
    <row r="43" spans="1:42" s="289" customFormat="1" ht="6" customHeight="1" x14ac:dyDescent="0.2">
      <c r="A43" s="63"/>
      <c r="B43" s="457"/>
      <c r="D43" s="356"/>
      <c r="E43" s="356"/>
      <c r="F43" s="356"/>
      <c r="G43" s="356"/>
      <c r="H43" s="356"/>
      <c r="I43" s="356"/>
      <c r="J43" s="356"/>
      <c r="K43" s="356"/>
      <c r="L43" s="356"/>
      <c r="M43" s="356"/>
      <c r="N43" s="327"/>
      <c r="O43" s="299"/>
      <c r="Q43" s="307"/>
      <c r="S43" s="299"/>
      <c r="T43" s="299"/>
      <c r="U43" s="307"/>
      <c r="W43" s="299"/>
      <c r="X43" s="299"/>
      <c r="Y43" s="307"/>
      <c r="AA43" s="299"/>
      <c r="AB43" s="299"/>
      <c r="AC43" s="307"/>
      <c r="AE43" s="299"/>
      <c r="AF43" s="299"/>
      <c r="AG43" s="307"/>
      <c r="AI43" s="299"/>
      <c r="AK43" s="299"/>
      <c r="AL43" s="299"/>
      <c r="AN43" s="497"/>
      <c r="AO43" s="715"/>
      <c r="AP43" s="497"/>
    </row>
    <row r="44" spans="1:42" s="289" customFormat="1" x14ac:dyDescent="0.2">
      <c r="A44" s="62" t="s">
        <v>43</v>
      </c>
      <c r="B44" s="485" t="s">
        <v>40</v>
      </c>
      <c r="C44" s="289" t="s">
        <v>33</v>
      </c>
      <c r="D44" s="1062" t="s">
        <v>29</v>
      </c>
      <c r="E44" s="1062"/>
      <c r="F44" s="1062"/>
      <c r="G44" s="1062"/>
      <c r="H44" s="1062"/>
      <c r="I44" s="1062"/>
      <c r="J44" s="1062"/>
      <c r="K44" s="1062"/>
      <c r="L44" s="1062"/>
      <c r="M44" s="1062"/>
      <c r="N44" s="327">
        <v>0</v>
      </c>
      <c r="O44" s="299">
        <f>SUM(N44/9)</f>
        <v>0</v>
      </c>
      <c r="Q44" s="296">
        <v>0</v>
      </c>
      <c r="R44" s="297" t="s">
        <v>30</v>
      </c>
      <c r="S44" s="298">
        <f>O44*Q44</f>
        <v>0</v>
      </c>
      <c r="T44" s="299"/>
      <c r="U44" s="300">
        <v>0</v>
      </c>
      <c r="V44" s="301" t="s">
        <v>30</v>
      </c>
      <c r="W44" s="302">
        <f>O44*U44*1.05</f>
        <v>0</v>
      </c>
      <c r="X44" s="299"/>
      <c r="Y44" s="303">
        <v>0</v>
      </c>
      <c r="Z44" s="304" t="s">
        <v>30</v>
      </c>
      <c r="AA44" s="305">
        <f>O44*Y44*1.05*1.05</f>
        <v>0</v>
      </c>
      <c r="AB44" s="299"/>
      <c r="AC44" s="300">
        <v>0</v>
      </c>
      <c r="AD44" s="301" t="s">
        <v>30</v>
      </c>
      <c r="AE44" s="302">
        <f>O44*AC44*1.05*1.05*1.05</f>
        <v>0</v>
      </c>
      <c r="AF44" s="299"/>
      <c r="AG44" s="296">
        <v>0</v>
      </c>
      <c r="AH44" s="297" t="s">
        <v>30</v>
      </c>
      <c r="AI44" s="298">
        <f>O44*AG44*1.05*1.05*1.05*1.05</f>
        <v>0</v>
      </c>
      <c r="AK44" s="306">
        <f>S44+W44+AA44+AE44+AI44</f>
        <v>0</v>
      </c>
      <c r="AL44" s="299"/>
      <c r="AN44" s="497"/>
      <c r="AO44" s="714">
        <f>'COST MATCH BUDGET'!AK43</f>
        <v>0</v>
      </c>
      <c r="AP44" s="497"/>
    </row>
    <row r="45" spans="1:42" s="289" customFormat="1" x14ac:dyDescent="0.2">
      <c r="A45" s="64"/>
      <c r="B45" s="485" t="s">
        <v>40</v>
      </c>
      <c r="C45" s="289" t="str">
        <f>C44</f>
        <v>Insert Name</v>
      </c>
      <c r="D45" s="1062" t="s">
        <v>31</v>
      </c>
      <c r="E45" s="1062"/>
      <c r="F45" s="1062"/>
      <c r="G45" s="1062"/>
      <c r="H45" s="1062"/>
      <c r="I45" s="1062"/>
      <c r="J45" s="1062"/>
      <c r="K45" s="1062"/>
      <c r="L45" s="1062"/>
      <c r="M45" s="1062"/>
      <c r="N45" s="327">
        <v>0</v>
      </c>
      <c r="O45" s="299">
        <f>SUM(N45/9)</f>
        <v>0</v>
      </c>
      <c r="Q45" s="296">
        <v>0</v>
      </c>
      <c r="R45" s="297" t="s">
        <v>30</v>
      </c>
      <c r="S45" s="298">
        <f>O45*Q45</f>
        <v>0</v>
      </c>
      <c r="T45" s="299"/>
      <c r="U45" s="300">
        <v>0</v>
      </c>
      <c r="V45" s="301" t="s">
        <v>30</v>
      </c>
      <c r="W45" s="302">
        <f>O45*U45*1.05</f>
        <v>0</v>
      </c>
      <c r="X45" s="299"/>
      <c r="Y45" s="303">
        <v>0</v>
      </c>
      <c r="Z45" s="304" t="s">
        <v>30</v>
      </c>
      <c r="AA45" s="305">
        <f>O45*Y45*1.05*1.05</f>
        <v>0</v>
      </c>
      <c r="AB45" s="299"/>
      <c r="AC45" s="300">
        <v>0</v>
      </c>
      <c r="AD45" s="301" t="s">
        <v>30</v>
      </c>
      <c r="AE45" s="302">
        <f>O45*AC45*1.05*1.05*1.05</f>
        <v>0</v>
      </c>
      <c r="AF45" s="299"/>
      <c r="AG45" s="296">
        <v>0</v>
      </c>
      <c r="AH45" s="297" t="s">
        <v>30</v>
      </c>
      <c r="AI45" s="298">
        <f>O45*AG45*1.05*1.05*1.05*1.05</f>
        <v>0</v>
      </c>
      <c r="AK45" s="306">
        <f>S45+W45+AA45+AE45+AI45</f>
        <v>0</v>
      </c>
      <c r="AL45" s="299"/>
      <c r="AN45" s="497"/>
      <c r="AO45" s="714">
        <f>'COST MATCH BUDGET'!AK44</f>
        <v>0</v>
      </c>
      <c r="AP45" s="497"/>
    </row>
    <row r="46" spans="1:42" s="289" customFormat="1" ht="6" customHeight="1" thickBot="1" x14ac:dyDescent="0.25">
      <c r="O46" s="299"/>
      <c r="AG46" s="323"/>
      <c r="AN46" s="497"/>
      <c r="AO46" s="914"/>
      <c r="AP46" s="497"/>
    </row>
    <row r="47" spans="1:42" s="326" customFormat="1" ht="13.5" customHeight="1" thickBot="1" x14ac:dyDescent="0.25">
      <c r="A47" s="1070" t="s">
        <v>44</v>
      </c>
      <c r="B47" s="1071"/>
      <c r="C47" s="1071"/>
      <c r="D47" s="1071"/>
      <c r="E47" s="1071"/>
      <c r="F47" s="1071"/>
      <c r="G47" s="1071"/>
      <c r="H47" s="1071"/>
      <c r="I47" s="1071"/>
      <c r="J47" s="1071"/>
      <c r="K47" s="1071"/>
      <c r="L47" s="1071"/>
      <c r="M47" s="324"/>
      <c r="N47" s="105" t="s">
        <v>16</v>
      </c>
      <c r="O47" s="1121" t="s">
        <v>45</v>
      </c>
      <c r="P47" s="1121"/>
      <c r="Q47" s="324"/>
      <c r="R47" s="324"/>
      <c r="S47" s="325"/>
      <c r="AN47" s="498"/>
      <c r="AO47" s="919"/>
      <c r="AP47" s="498"/>
    </row>
    <row r="48" spans="1:42" s="326" customFormat="1" ht="6" customHeight="1" x14ac:dyDescent="0.2">
      <c r="A48" s="74"/>
      <c r="B48" s="74"/>
      <c r="C48" s="74"/>
      <c r="D48" s="74"/>
      <c r="E48" s="74"/>
      <c r="F48" s="74"/>
      <c r="G48" s="74"/>
      <c r="H48" s="74"/>
      <c r="I48" s="74"/>
      <c r="J48" s="74"/>
      <c r="K48" s="74"/>
      <c r="L48" s="74"/>
      <c r="N48" s="545"/>
      <c r="O48" s="546"/>
      <c r="P48" s="546"/>
      <c r="AN48" s="498"/>
      <c r="AO48" s="724"/>
      <c r="AP48" s="498"/>
    </row>
    <row r="49" spans="1:42" s="289" customFormat="1" ht="12.75" customHeight="1" x14ac:dyDescent="0.2">
      <c r="B49" s="106" t="s">
        <v>25</v>
      </c>
      <c r="C49" s="15" t="s">
        <v>26</v>
      </c>
      <c r="D49" s="1151" t="s">
        <v>634</v>
      </c>
      <c r="E49" s="1151"/>
      <c r="F49" s="1151"/>
      <c r="G49" s="1151"/>
      <c r="H49" s="1151"/>
      <c r="I49" s="1151"/>
      <c r="J49" s="1151"/>
      <c r="K49" s="1151"/>
      <c r="L49" s="1151"/>
      <c r="M49" s="1151"/>
      <c r="N49" s="1151"/>
      <c r="O49" s="1151"/>
      <c r="P49" s="15"/>
      <c r="Q49" s="15"/>
      <c r="R49" s="15"/>
      <c r="S49" s="15"/>
      <c r="T49" s="15"/>
      <c r="U49" s="15"/>
      <c r="V49" s="15"/>
      <c r="W49" s="15"/>
      <c r="X49" s="15"/>
      <c r="Y49" s="15"/>
      <c r="Z49" s="15"/>
      <c r="AA49" s="15"/>
      <c r="AB49" s="15"/>
      <c r="AC49" s="15"/>
      <c r="AD49" s="15"/>
      <c r="AE49" s="15"/>
      <c r="AF49" s="15"/>
      <c r="AG49" s="15"/>
      <c r="AH49" s="15"/>
      <c r="AI49" s="15"/>
      <c r="AJ49" s="15"/>
      <c r="AK49" s="15"/>
      <c r="AL49" s="15"/>
      <c r="AN49" s="497"/>
      <c r="AO49" s="623"/>
      <c r="AP49" s="497"/>
    </row>
    <row r="50" spans="1:42" s="289" customFormat="1" x14ac:dyDescent="0.2">
      <c r="A50" s="62" t="s">
        <v>39</v>
      </c>
      <c r="B50" s="485" t="s">
        <v>47</v>
      </c>
      <c r="C50" s="355" t="s">
        <v>33</v>
      </c>
      <c r="D50" s="1062" t="s">
        <v>48</v>
      </c>
      <c r="E50" s="1062"/>
      <c r="F50" s="1062"/>
      <c r="G50" s="1062"/>
      <c r="H50" s="1062"/>
      <c r="I50" s="1062"/>
      <c r="J50" s="1062"/>
      <c r="K50" s="1062"/>
      <c r="L50" s="1062"/>
      <c r="M50" s="1062"/>
      <c r="N50" s="327">
        <v>0</v>
      </c>
      <c r="O50" s="299">
        <f>SUM(N50/12)</f>
        <v>0</v>
      </c>
      <c r="Q50" s="296">
        <v>0</v>
      </c>
      <c r="R50" s="297" t="s">
        <v>30</v>
      </c>
      <c r="S50" s="298">
        <f>O50*Q50</f>
        <v>0</v>
      </c>
      <c r="T50" s="299"/>
      <c r="U50" s="300">
        <v>0</v>
      </c>
      <c r="V50" s="301" t="s">
        <v>30</v>
      </c>
      <c r="W50" s="302">
        <f>O50*U50*1.05</f>
        <v>0</v>
      </c>
      <c r="X50" s="299"/>
      <c r="Y50" s="303">
        <v>0</v>
      </c>
      <c r="Z50" s="304" t="s">
        <v>30</v>
      </c>
      <c r="AA50" s="305">
        <f>O50*Y50*1.05*1.05</f>
        <v>0</v>
      </c>
      <c r="AB50" s="299"/>
      <c r="AC50" s="300">
        <v>0</v>
      </c>
      <c r="AD50" s="301" t="s">
        <v>30</v>
      </c>
      <c r="AE50" s="302">
        <f>O50*AC50*1.05*1.05*1.05</f>
        <v>0</v>
      </c>
      <c r="AF50" s="299"/>
      <c r="AG50" s="296">
        <v>0</v>
      </c>
      <c r="AH50" s="297" t="s">
        <v>30</v>
      </c>
      <c r="AI50" s="298">
        <f>O50*AG50*1.05*1.05*1.05*1.05</f>
        <v>0</v>
      </c>
      <c r="AK50" s="306">
        <f>S50+W50+AA50+AE50+AI50</f>
        <v>0</v>
      </c>
      <c r="AL50" s="299"/>
      <c r="AN50" s="497"/>
      <c r="AO50" s="714">
        <f>'COST MATCH BUDGET'!AK48</f>
        <v>0</v>
      </c>
      <c r="AP50" s="497"/>
    </row>
    <row r="51" spans="1:42" s="289" customFormat="1" x14ac:dyDescent="0.2">
      <c r="A51" s="62" t="s">
        <v>41</v>
      </c>
      <c r="B51" s="485" t="s">
        <v>47</v>
      </c>
      <c r="C51" s="355" t="s">
        <v>33</v>
      </c>
      <c r="D51" s="1062" t="s">
        <v>48</v>
      </c>
      <c r="E51" s="1062"/>
      <c r="F51" s="1062"/>
      <c r="G51" s="1062"/>
      <c r="H51" s="1062"/>
      <c r="I51" s="1062"/>
      <c r="J51" s="1062"/>
      <c r="K51" s="1062"/>
      <c r="L51" s="1062"/>
      <c r="M51" s="1062"/>
      <c r="N51" s="327">
        <v>0</v>
      </c>
      <c r="O51" s="299">
        <f>SUM(N51/12)</f>
        <v>0</v>
      </c>
      <c r="Q51" s="296">
        <v>0</v>
      </c>
      <c r="R51" s="297" t="s">
        <v>30</v>
      </c>
      <c r="S51" s="298">
        <f>O51*Q51</f>
        <v>0</v>
      </c>
      <c r="T51" s="299"/>
      <c r="U51" s="300">
        <v>0</v>
      </c>
      <c r="V51" s="301" t="s">
        <v>30</v>
      </c>
      <c r="W51" s="302">
        <f>O51*U51*1.05</f>
        <v>0</v>
      </c>
      <c r="X51" s="299"/>
      <c r="Y51" s="303">
        <v>0</v>
      </c>
      <c r="Z51" s="304" t="s">
        <v>30</v>
      </c>
      <c r="AA51" s="305">
        <f>O51*Y51*1.05*1.05</f>
        <v>0</v>
      </c>
      <c r="AB51" s="299"/>
      <c r="AC51" s="300">
        <v>0</v>
      </c>
      <c r="AD51" s="301" t="s">
        <v>30</v>
      </c>
      <c r="AE51" s="302">
        <f>O51*AC51*1.05*1.05*1.05</f>
        <v>0</v>
      </c>
      <c r="AF51" s="299"/>
      <c r="AG51" s="296">
        <v>0</v>
      </c>
      <c r="AH51" s="297" t="s">
        <v>30</v>
      </c>
      <c r="AI51" s="298">
        <f>O51*AG51*1.05*1.05*1.05*1.05</f>
        <v>0</v>
      </c>
      <c r="AK51" s="306">
        <f>S51+W51+AA51+AE51+AI51</f>
        <v>0</v>
      </c>
      <c r="AL51" s="299"/>
      <c r="AN51" s="497"/>
      <c r="AO51" s="714">
        <f>'COST MATCH BUDGET'!AK49</f>
        <v>0</v>
      </c>
      <c r="AP51" s="497"/>
    </row>
    <row r="52" spans="1:42" s="289" customFormat="1" x14ac:dyDescent="0.2">
      <c r="A52" s="62" t="s">
        <v>42</v>
      </c>
      <c r="B52" s="485" t="s">
        <v>47</v>
      </c>
      <c r="C52" s="355" t="s">
        <v>33</v>
      </c>
      <c r="D52" s="1062" t="s">
        <v>48</v>
      </c>
      <c r="E52" s="1062"/>
      <c r="F52" s="1062"/>
      <c r="G52" s="1062"/>
      <c r="H52" s="1062"/>
      <c r="I52" s="1062"/>
      <c r="J52" s="1062"/>
      <c r="K52" s="1062"/>
      <c r="L52" s="1062"/>
      <c r="M52" s="1062"/>
      <c r="N52" s="327">
        <v>0</v>
      </c>
      <c r="O52" s="299">
        <f>SUM(N52/12)</f>
        <v>0</v>
      </c>
      <c r="Q52" s="296">
        <v>0</v>
      </c>
      <c r="R52" s="297" t="s">
        <v>30</v>
      </c>
      <c r="S52" s="298">
        <f>O52*Q52</f>
        <v>0</v>
      </c>
      <c r="T52" s="299"/>
      <c r="U52" s="300">
        <v>0</v>
      </c>
      <c r="V52" s="301" t="s">
        <v>30</v>
      </c>
      <c r="W52" s="302">
        <f>O52*U52*1.05</f>
        <v>0</v>
      </c>
      <c r="X52" s="299"/>
      <c r="Y52" s="303">
        <v>0</v>
      </c>
      <c r="Z52" s="304" t="s">
        <v>30</v>
      </c>
      <c r="AA52" s="305">
        <f>O52*Y52*1.05*1.05</f>
        <v>0</v>
      </c>
      <c r="AB52" s="299"/>
      <c r="AC52" s="300">
        <v>0</v>
      </c>
      <c r="AD52" s="301" t="s">
        <v>30</v>
      </c>
      <c r="AE52" s="302">
        <f>O52*AC52*1.05*1.05*1.05</f>
        <v>0</v>
      </c>
      <c r="AF52" s="299"/>
      <c r="AG52" s="296">
        <v>0</v>
      </c>
      <c r="AH52" s="297" t="s">
        <v>30</v>
      </c>
      <c r="AI52" s="298">
        <f>O52*AG52*1.05*1.05*1.05*1.05</f>
        <v>0</v>
      </c>
      <c r="AK52" s="306">
        <f>S52+W52+AA52+AE52+AI52</f>
        <v>0</v>
      </c>
      <c r="AL52" s="299"/>
      <c r="AN52" s="497"/>
      <c r="AO52" s="714">
        <f>'COST MATCH BUDGET'!AK50</f>
        <v>0</v>
      </c>
      <c r="AP52" s="497"/>
    </row>
    <row r="53" spans="1:42" s="289" customFormat="1" x14ac:dyDescent="0.2">
      <c r="A53" s="62" t="s">
        <v>43</v>
      </c>
      <c r="B53" s="485" t="s">
        <v>47</v>
      </c>
      <c r="C53" s="355" t="s">
        <v>33</v>
      </c>
      <c r="D53" s="1062" t="s">
        <v>48</v>
      </c>
      <c r="E53" s="1062"/>
      <c r="F53" s="1062"/>
      <c r="G53" s="1062"/>
      <c r="H53" s="1062"/>
      <c r="I53" s="1062"/>
      <c r="J53" s="1062"/>
      <c r="K53" s="1062"/>
      <c r="L53" s="1062"/>
      <c r="M53" s="1062"/>
      <c r="N53" s="327">
        <v>0</v>
      </c>
      <c r="O53" s="299">
        <f>SUM(N53/12)</f>
        <v>0</v>
      </c>
      <c r="Q53" s="296">
        <v>0</v>
      </c>
      <c r="R53" s="297" t="s">
        <v>30</v>
      </c>
      <c r="S53" s="298">
        <f>O53*Q53</f>
        <v>0</v>
      </c>
      <c r="T53" s="299"/>
      <c r="U53" s="300">
        <v>0</v>
      </c>
      <c r="V53" s="301" t="s">
        <v>30</v>
      </c>
      <c r="W53" s="302">
        <f>O53*U53*1.05</f>
        <v>0</v>
      </c>
      <c r="X53" s="299"/>
      <c r="Y53" s="303">
        <v>0</v>
      </c>
      <c r="Z53" s="304" t="s">
        <v>30</v>
      </c>
      <c r="AA53" s="305">
        <f>O53*Y53*1.05*1.05</f>
        <v>0</v>
      </c>
      <c r="AB53" s="299"/>
      <c r="AC53" s="300">
        <v>0</v>
      </c>
      <c r="AD53" s="301" t="s">
        <v>30</v>
      </c>
      <c r="AE53" s="302">
        <f>O53*AC53*1.05*1.05*1.05</f>
        <v>0</v>
      </c>
      <c r="AF53" s="299"/>
      <c r="AG53" s="296">
        <v>0</v>
      </c>
      <c r="AH53" s="297" t="s">
        <v>30</v>
      </c>
      <c r="AI53" s="298">
        <f>O53*AG53*1.05*1.05*1.05*1.05</f>
        <v>0</v>
      </c>
      <c r="AK53" s="306">
        <f>S53+W53+AA53+AE53+AI53</f>
        <v>0</v>
      </c>
      <c r="AL53" s="299"/>
      <c r="AN53" s="497"/>
      <c r="AO53" s="714">
        <f>'COST MATCH BUDGET'!AK51</f>
        <v>0</v>
      </c>
      <c r="AP53" s="497"/>
    </row>
    <row r="54" spans="1:42" s="289" customFormat="1" ht="4.5" customHeight="1" x14ac:dyDescent="0.2">
      <c r="A54" s="62"/>
      <c r="B54" s="480"/>
      <c r="C54" s="355"/>
      <c r="D54" s="355"/>
      <c r="E54" s="355"/>
      <c r="F54" s="356"/>
      <c r="G54" s="356"/>
      <c r="H54" s="356"/>
      <c r="I54" s="356"/>
      <c r="J54" s="356"/>
      <c r="K54" s="356"/>
      <c r="L54" s="356"/>
      <c r="M54" s="356"/>
      <c r="N54" s="327"/>
      <c r="O54" s="299"/>
      <c r="Q54" s="296"/>
      <c r="R54" s="297"/>
      <c r="S54" s="298"/>
      <c r="T54" s="327"/>
      <c r="U54" s="300"/>
      <c r="V54" s="301"/>
      <c r="W54" s="302"/>
      <c r="X54" s="299"/>
      <c r="Y54" s="303"/>
      <c r="Z54" s="304"/>
      <c r="AA54" s="305"/>
      <c r="AB54" s="299"/>
      <c r="AC54" s="300"/>
      <c r="AD54" s="301"/>
      <c r="AE54" s="302"/>
      <c r="AF54" s="299"/>
      <c r="AG54" s="296"/>
      <c r="AH54" s="297"/>
      <c r="AI54" s="298"/>
      <c r="AK54" s="306"/>
      <c r="AL54" s="299"/>
      <c r="AN54" s="497"/>
      <c r="AO54" s="714"/>
      <c r="AP54" s="497"/>
    </row>
    <row r="55" spans="1:42" s="289" customFormat="1" ht="14.25" customHeight="1" x14ac:dyDescent="0.2">
      <c r="A55" s="63"/>
      <c r="B55" s="481"/>
      <c r="C55" s="45"/>
      <c r="D55" s="1150" t="s">
        <v>49</v>
      </c>
      <c r="E55" s="1150"/>
      <c r="F55" s="1150"/>
      <c r="G55" s="1150"/>
      <c r="H55" s="1150"/>
      <c r="I55" s="1150"/>
      <c r="J55" s="1150"/>
      <c r="K55" s="1150"/>
      <c r="L55" s="1150"/>
      <c r="M55" s="1150"/>
      <c r="N55" s="1150"/>
      <c r="O55" s="1150"/>
      <c r="Q55" s="307"/>
      <c r="S55" s="299"/>
      <c r="T55" s="327"/>
      <c r="U55" s="307"/>
      <c r="W55" s="299"/>
      <c r="X55" s="299"/>
      <c r="Y55" s="307"/>
      <c r="AA55" s="299"/>
      <c r="AB55" s="299"/>
      <c r="AC55" s="307"/>
      <c r="AE55" s="299"/>
      <c r="AF55" s="299"/>
      <c r="AG55" s="307"/>
      <c r="AI55" s="299"/>
      <c r="AK55" s="299"/>
      <c r="AL55" s="299"/>
      <c r="AN55" s="497"/>
      <c r="AO55" s="715"/>
      <c r="AP55" s="497"/>
    </row>
    <row r="56" spans="1:42" s="289" customFormat="1" x14ac:dyDescent="0.2">
      <c r="A56" s="62" t="s">
        <v>39</v>
      </c>
      <c r="B56" s="485" t="s">
        <v>47</v>
      </c>
      <c r="C56" s="355" t="s">
        <v>33</v>
      </c>
      <c r="D56" s="1062" t="s">
        <v>50</v>
      </c>
      <c r="E56" s="1062"/>
      <c r="F56" s="1062"/>
      <c r="G56" s="1062"/>
      <c r="H56" s="1062"/>
      <c r="I56" s="1062"/>
      <c r="J56" s="1062"/>
      <c r="K56" s="1062"/>
      <c r="L56" s="1062"/>
      <c r="M56" s="1062"/>
      <c r="N56" s="327">
        <v>0</v>
      </c>
      <c r="O56" s="299">
        <f>SUM(N56/12)</f>
        <v>0</v>
      </c>
      <c r="Q56" s="296">
        <v>0</v>
      </c>
      <c r="R56" s="297" t="s">
        <v>30</v>
      </c>
      <c r="S56" s="298">
        <f>O56*Q56</f>
        <v>0</v>
      </c>
      <c r="T56" s="299"/>
      <c r="U56" s="300">
        <v>0</v>
      </c>
      <c r="V56" s="301" t="s">
        <v>30</v>
      </c>
      <c r="W56" s="302">
        <f>O56*U56*1.05</f>
        <v>0</v>
      </c>
      <c r="X56" s="299"/>
      <c r="Y56" s="303">
        <v>0</v>
      </c>
      <c r="Z56" s="304" t="s">
        <v>30</v>
      </c>
      <c r="AA56" s="305">
        <f>O56*Y56*1.05*1.05</f>
        <v>0</v>
      </c>
      <c r="AB56" s="299"/>
      <c r="AC56" s="300">
        <v>0</v>
      </c>
      <c r="AD56" s="301" t="s">
        <v>30</v>
      </c>
      <c r="AE56" s="302">
        <f>O56*AC56*1.05*1.05*1.05</f>
        <v>0</v>
      </c>
      <c r="AF56" s="299"/>
      <c r="AG56" s="296">
        <v>0</v>
      </c>
      <c r="AH56" s="297" t="s">
        <v>30</v>
      </c>
      <c r="AI56" s="298">
        <f>O56*AG56*1.05*1.05*1.05*1.05</f>
        <v>0</v>
      </c>
      <c r="AK56" s="306">
        <f>S56+W56+AA56+AE56+AI56</f>
        <v>0</v>
      </c>
      <c r="AL56" s="299"/>
      <c r="AN56" s="497"/>
      <c r="AO56" s="714">
        <f>'COST MATCH BUDGET'!AK54</f>
        <v>0</v>
      </c>
      <c r="AP56" s="497"/>
    </row>
    <row r="57" spans="1:42" s="289" customFormat="1" x14ac:dyDescent="0.2">
      <c r="A57" s="62" t="s">
        <v>41</v>
      </c>
      <c r="B57" s="485" t="s">
        <v>47</v>
      </c>
      <c r="C57" s="355" t="s">
        <v>33</v>
      </c>
      <c r="D57" s="1062" t="s">
        <v>50</v>
      </c>
      <c r="E57" s="1062"/>
      <c r="F57" s="1062"/>
      <c r="G57" s="1062"/>
      <c r="H57" s="1062"/>
      <c r="I57" s="1062"/>
      <c r="J57" s="1062"/>
      <c r="K57" s="1062"/>
      <c r="L57" s="1062"/>
      <c r="M57" s="1062"/>
      <c r="N57" s="327">
        <v>0</v>
      </c>
      <c r="O57" s="299">
        <f>SUM(N57/12)</f>
        <v>0</v>
      </c>
      <c r="Q57" s="296">
        <v>0</v>
      </c>
      <c r="R57" s="297" t="s">
        <v>30</v>
      </c>
      <c r="S57" s="298">
        <f>O57*Q57</f>
        <v>0</v>
      </c>
      <c r="T57" s="299"/>
      <c r="U57" s="300">
        <v>0</v>
      </c>
      <c r="V57" s="301" t="s">
        <v>30</v>
      </c>
      <c r="W57" s="302">
        <f>O57*U57*1.05</f>
        <v>0</v>
      </c>
      <c r="X57" s="299"/>
      <c r="Y57" s="303">
        <v>0</v>
      </c>
      <c r="Z57" s="304" t="s">
        <v>30</v>
      </c>
      <c r="AA57" s="305">
        <f>O57*Y57*1.05*1.05</f>
        <v>0</v>
      </c>
      <c r="AB57" s="299"/>
      <c r="AC57" s="300">
        <v>0</v>
      </c>
      <c r="AD57" s="301" t="s">
        <v>30</v>
      </c>
      <c r="AE57" s="302">
        <f>O57*AC57*1.05*1.05*1.05</f>
        <v>0</v>
      </c>
      <c r="AF57" s="299"/>
      <c r="AG57" s="296">
        <v>0</v>
      </c>
      <c r="AH57" s="297" t="s">
        <v>30</v>
      </c>
      <c r="AI57" s="298">
        <f>O57*AG57*1.05*1.05*1.05*1.05</f>
        <v>0</v>
      </c>
      <c r="AK57" s="306">
        <f>S57+W57+AA57+AE57+AI57</f>
        <v>0</v>
      </c>
      <c r="AL57" s="299"/>
      <c r="AN57" s="497"/>
      <c r="AO57" s="714">
        <f>'COST MATCH BUDGET'!AK55</f>
        <v>0</v>
      </c>
      <c r="AP57" s="497"/>
    </row>
    <row r="58" spans="1:42" s="289" customFormat="1" x14ac:dyDescent="0.2">
      <c r="A58" s="62" t="s">
        <v>42</v>
      </c>
      <c r="B58" s="485" t="s">
        <v>47</v>
      </c>
      <c r="C58" s="355" t="s">
        <v>33</v>
      </c>
      <c r="D58" s="1062" t="s">
        <v>50</v>
      </c>
      <c r="E58" s="1062"/>
      <c r="F58" s="1062"/>
      <c r="G58" s="1062"/>
      <c r="H58" s="1062"/>
      <c r="I58" s="1062"/>
      <c r="J58" s="1062"/>
      <c r="K58" s="1062"/>
      <c r="L58" s="1062"/>
      <c r="M58" s="1062"/>
      <c r="N58" s="327">
        <v>0</v>
      </c>
      <c r="O58" s="299">
        <f>SUM(N58/12)</f>
        <v>0</v>
      </c>
      <c r="Q58" s="296">
        <v>0</v>
      </c>
      <c r="R58" s="297" t="s">
        <v>30</v>
      </c>
      <c r="S58" s="298">
        <f>O58*Q58</f>
        <v>0</v>
      </c>
      <c r="T58" s="299"/>
      <c r="U58" s="300">
        <v>0</v>
      </c>
      <c r="V58" s="301" t="s">
        <v>30</v>
      </c>
      <c r="W58" s="302">
        <f>O58*U58*1.05</f>
        <v>0</v>
      </c>
      <c r="X58" s="299"/>
      <c r="Y58" s="303">
        <v>0</v>
      </c>
      <c r="Z58" s="304" t="s">
        <v>30</v>
      </c>
      <c r="AA58" s="305">
        <f>O58*Y58*1.05*1.05</f>
        <v>0</v>
      </c>
      <c r="AB58" s="299"/>
      <c r="AC58" s="300">
        <v>0</v>
      </c>
      <c r="AD58" s="301" t="s">
        <v>30</v>
      </c>
      <c r="AE58" s="302">
        <f>O58*AC58*1.05*1.05*1.05</f>
        <v>0</v>
      </c>
      <c r="AF58" s="299"/>
      <c r="AG58" s="296">
        <v>0</v>
      </c>
      <c r="AH58" s="297" t="s">
        <v>30</v>
      </c>
      <c r="AI58" s="298">
        <f>O58*AG58*1.05*1.05*1.05*1.05</f>
        <v>0</v>
      </c>
      <c r="AK58" s="306">
        <f>S58+W58+AA58+AE58+AI58</f>
        <v>0</v>
      </c>
      <c r="AL58" s="299"/>
      <c r="AN58" s="497"/>
      <c r="AO58" s="714">
        <f>'COST MATCH BUDGET'!AK56</f>
        <v>0</v>
      </c>
      <c r="AP58" s="497"/>
    </row>
    <row r="59" spans="1:42" s="289" customFormat="1" x14ac:dyDescent="0.2">
      <c r="A59" s="62" t="s">
        <v>43</v>
      </c>
      <c r="B59" s="485" t="s">
        <v>47</v>
      </c>
      <c r="C59" s="355" t="s">
        <v>33</v>
      </c>
      <c r="D59" s="1062" t="s">
        <v>50</v>
      </c>
      <c r="E59" s="1062"/>
      <c r="F59" s="1062"/>
      <c r="G59" s="1062"/>
      <c r="H59" s="1062"/>
      <c r="I59" s="1062"/>
      <c r="J59" s="1062"/>
      <c r="K59" s="1062"/>
      <c r="L59" s="1062"/>
      <c r="M59" s="1062"/>
      <c r="N59" s="327">
        <v>0</v>
      </c>
      <c r="O59" s="299">
        <f>SUM(N59/12)</f>
        <v>0</v>
      </c>
      <c r="Q59" s="296">
        <v>0</v>
      </c>
      <c r="R59" s="297" t="s">
        <v>30</v>
      </c>
      <c r="S59" s="298">
        <f>O59*Q59</f>
        <v>0</v>
      </c>
      <c r="T59" s="299"/>
      <c r="U59" s="300">
        <v>0</v>
      </c>
      <c r="V59" s="301" t="s">
        <v>30</v>
      </c>
      <c r="W59" s="302">
        <f>O59*U59*1.05</f>
        <v>0</v>
      </c>
      <c r="X59" s="299"/>
      <c r="Y59" s="303">
        <v>0</v>
      </c>
      <c r="Z59" s="304" t="s">
        <v>30</v>
      </c>
      <c r="AA59" s="305">
        <f>O59*Y59*1.05*1.05</f>
        <v>0</v>
      </c>
      <c r="AB59" s="299"/>
      <c r="AC59" s="300">
        <v>0</v>
      </c>
      <c r="AD59" s="301" t="s">
        <v>30</v>
      </c>
      <c r="AE59" s="302">
        <f>O59*AC59*1.05*1.05*1.05</f>
        <v>0</v>
      </c>
      <c r="AF59" s="299"/>
      <c r="AG59" s="296">
        <v>0</v>
      </c>
      <c r="AH59" s="297" t="s">
        <v>30</v>
      </c>
      <c r="AI59" s="298">
        <f>O59*AG59*1.05*1.05*1.05*1.05</f>
        <v>0</v>
      </c>
      <c r="AK59" s="306">
        <f>S59+W59+AA59+AE59+AI59</f>
        <v>0</v>
      </c>
      <c r="AL59" s="299"/>
      <c r="AN59" s="497"/>
      <c r="AO59" s="714">
        <f>'COST MATCH BUDGET'!AK57</f>
        <v>0</v>
      </c>
      <c r="AP59" s="497"/>
    </row>
    <row r="60" spans="1:42" s="289" customFormat="1" ht="6.75" customHeight="1" x14ac:dyDescent="0.2">
      <c r="A60" s="63"/>
      <c r="B60" s="457"/>
      <c r="C60" s="355"/>
      <c r="D60" s="355"/>
      <c r="E60" s="355"/>
      <c r="F60" s="355"/>
      <c r="G60" s="355"/>
      <c r="H60" s="356"/>
      <c r="I60" s="355"/>
      <c r="J60" s="355"/>
      <c r="K60" s="355"/>
      <c r="L60" s="355"/>
      <c r="M60" s="356"/>
      <c r="N60" s="327"/>
      <c r="O60" s="299"/>
      <c r="Q60" s="307"/>
      <c r="S60" s="299"/>
      <c r="T60" s="327"/>
      <c r="U60" s="307"/>
      <c r="W60" s="299"/>
      <c r="X60" s="299"/>
      <c r="Y60" s="307"/>
      <c r="AA60" s="299"/>
      <c r="AB60" s="299"/>
      <c r="AC60" s="307"/>
      <c r="AE60" s="299"/>
      <c r="AF60" s="299"/>
      <c r="AG60" s="307"/>
      <c r="AI60" s="299"/>
      <c r="AK60" s="299"/>
      <c r="AL60" s="299"/>
      <c r="AN60" s="497"/>
      <c r="AO60" s="715"/>
      <c r="AP60" s="497"/>
    </row>
    <row r="61" spans="1:42" s="289" customFormat="1" x14ac:dyDescent="0.2">
      <c r="A61" s="62" t="s">
        <v>51</v>
      </c>
      <c r="B61" s="485" t="s">
        <v>47</v>
      </c>
      <c r="C61" s="355" t="s">
        <v>33</v>
      </c>
      <c r="D61" s="1062" t="s">
        <v>50</v>
      </c>
      <c r="E61" s="1062"/>
      <c r="F61" s="1062"/>
      <c r="G61" s="1062"/>
      <c r="H61" s="1062"/>
      <c r="I61" s="1062"/>
      <c r="J61" s="1062"/>
      <c r="K61" s="1062"/>
      <c r="L61" s="1062"/>
      <c r="M61" s="1062"/>
      <c r="N61" s="327">
        <v>0</v>
      </c>
      <c r="O61" s="299">
        <f>SUM(N61/12)</f>
        <v>0</v>
      </c>
      <c r="Q61" s="458">
        <v>0</v>
      </c>
      <c r="R61" s="459" t="s">
        <v>30</v>
      </c>
      <c r="S61" s="298">
        <f>O61*Q61</f>
        <v>0</v>
      </c>
      <c r="T61" s="299"/>
      <c r="U61" s="300">
        <v>0</v>
      </c>
      <c r="V61" s="301" t="s">
        <v>30</v>
      </c>
      <c r="W61" s="302">
        <f>O61*U61*1.05</f>
        <v>0</v>
      </c>
      <c r="X61" s="299"/>
      <c r="Y61" s="303">
        <v>0</v>
      </c>
      <c r="Z61" s="304" t="s">
        <v>30</v>
      </c>
      <c r="AA61" s="305">
        <f>O61*Y61*1.05*1.05</f>
        <v>0</v>
      </c>
      <c r="AB61" s="299"/>
      <c r="AC61" s="300">
        <v>0</v>
      </c>
      <c r="AD61" s="301" t="s">
        <v>30</v>
      </c>
      <c r="AE61" s="302">
        <f>O61*AC61*1.05*1.05*1.05</f>
        <v>0</v>
      </c>
      <c r="AF61" s="299"/>
      <c r="AG61" s="296">
        <v>0</v>
      </c>
      <c r="AH61" s="297" t="s">
        <v>30</v>
      </c>
      <c r="AI61" s="298">
        <f>O61*AG61*1.05*1.05*1.05*1.05</f>
        <v>0</v>
      </c>
      <c r="AK61" s="306">
        <f>S61+W61+AA61+AE61+AI61</f>
        <v>0</v>
      </c>
      <c r="AL61" s="299"/>
      <c r="AN61" s="497"/>
      <c r="AO61" s="714">
        <f>'COST MATCH BUDGET'!AK59</f>
        <v>0</v>
      </c>
      <c r="AP61" s="497"/>
    </row>
    <row r="62" spans="1:42" s="289" customFormat="1" x14ac:dyDescent="0.2">
      <c r="A62" s="62" t="s">
        <v>52</v>
      </c>
      <c r="B62" s="485" t="s">
        <v>47</v>
      </c>
      <c r="C62" s="355" t="s">
        <v>33</v>
      </c>
      <c r="D62" s="1062" t="s">
        <v>50</v>
      </c>
      <c r="E62" s="1062"/>
      <c r="F62" s="1062"/>
      <c r="G62" s="1062"/>
      <c r="H62" s="1062"/>
      <c r="I62" s="1062"/>
      <c r="J62" s="1062"/>
      <c r="K62" s="1062"/>
      <c r="L62" s="1062"/>
      <c r="M62" s="1062"/>
      <c r="N62" s="327">
        <v>0</v>
      </c>
      <c r="O62" s="299">
        <f>SUM(N62/12)</f>
        <v>0</v>
      </c>
      <c r="Q62" s="458">
        <v>0</v>
      </c>
      <c r="R62" s="459" t="s">
        <v>30</v>
      </c>
      <c r="S62" s="298">
        <f>O62*Q62</f>
        <v>0</v>
      </c>
      <c r="T62" s="299"/>
      <c r="U62" s="300">
        <v>0</v>
      </c>
      <c r="V62" s="301" t="s">
        <v>30</v>
      </c>
      <c r="W62" s="302">
        <f>O62*U62*1.05</f>
        <v>0</v>
      </c>
      <c r="X62" s="299"/>
      <c r="Y62" s="303">
        <v>0</v>
      </c>
      <c r="Z62" s="304" t="s">
        <v>30</v>
      </c>
      <c r="AA62" s="305">
        <f>O62*Y62*1.05*1.05</f>
        <v>0</v>
      </c>
      <c r="AB62" s="299"/>
      <c r="AC62" s="300">
        <v>0</v>
      </c>
      <c r="AD62" s="301" t="s">
        <v>30</v>
      </c>
      <c r="AE62" s="302">
        <f>O62*AC62*1.05*1.05*1.05</f>
        <v>0</v>
      </c>
      <c r="AF62" s="299"/>
      <c r="AG62" s="296">
        <v>0</v>
      </c>
      <c r="AH62" s="297" t="s">
        <v>30</v>
      </c>
      <c r="AI62" s="298">
        <f>O62*AG62*1.05*1.05*1.05*1.05</f>
        <v>0</v>
      </c>
      <c r="AK62" s="306">
        <f>S62+W62+AA62+AE62+AI62</f>
        <v>0</v>
      </c>
      <c r="AL62" s="299"/>
      <c r="AN62" s="497"/>
      <c r="AO62" s="714">
        <f>'COST MATCH BUDGET'!AK60</f>
        <v>0</v>
      </c>
      <c r="AP62" s="497"/>
    </row>
    <row r="63" spans="1:42" s="289" customFormat="1" ht="5.25" customHeight="1" x14ac:dyDescent="0.2">
      <c r="A63" s="62"/>
      <c r="B63" s="485"/>
      <c r="C63" s="355"/>
      <c r="D63" s="355"/>
      <c r="E63" s="355"/>
      <c r="F63" s="356"/>
      <c r="G63" s="356"/>
      <c r="H63" s="356"/>
      <c r="I63" s="356"/>
      <c r="J63" s="356"/>
      <c r="K63" s="356"/>
      <c r="L63" s="356"/>
      <c r="M63" s="356"/>
      <c r="N63" s="327"/>
      <c r="O63" s="299"/>
      <c r="Q63" s="307"/>
      <c r="S63" s="299"/>
      <c r="T63" s="327"/>
      <c r="U63" s="307"/>
      <c r="W63" s="299"/>
      <c r="X63" s="299"/>
      <c r="Y63" s="307"/>
      <c r="AA63" s="299"/>
      <c r="AB63" s="299"/>
      <c r="AC63" s="307"/>
      <c r="AE63" s="299"/>
      <c r="AF63" s="299"/>
      <c r="AG63" s="307"/>
      <c r="AI63" s="299"/>
      <c r="AK63" s="299"/>
      <c r="AL63" s="299"/>
      <c r="AN63" s="497"/>
      <c r="AO63" s="347"/>
      <c r="AP63" s="497"/>
    </row>
    <row r="64" spans="1:42" s="289" customFormat="1" x14ac:dyDescent="0.2">
      <c r="B64" s="361"/>
      <c r="C64" s="355"/>
      <c r="D64" s="355"/>
      <c r="E64" s="355"/>
      <c r="F64" s="355"/>
      <c r="G64" s="355"/>
      <c r="H64" s="355"/>
      <c r="I64" s="355"/>
      <c r="J64" s="355"/>
      <c r="K64" s="355"/>
      <c r="L64" s="355"/>
      <c r="M64" s="57" t="s">
        <v>53</v>
      </c>
      <c r="N64" s="327"/>
      <c r="O64" s="299"/>
      <c r="Q64" s="307"/>
      <c r="S64" s="299"/>
      <c r="T64" s="327"/>
      <c r="U64" s="307"/>
      <c r="W64" s="299"/>
      <c r="X64" s="299"/>
      <c r="Y64" s="307"/>
      <c r="AA64" s="299"/>
      <c r="AB64" s="299"/>
      <c r="AC64" s="307"/>
      <c r="AE64" s="299"/>
      <c r="AF64" s="299"/>
      <c r="AG64" s="307"/>
      <c r="AI64" s="299"/>
      <c r="AK64" s="299"/>
      <c r="AL64" s="299"/>
      <c r="AN64" s="497"/>
      <c r="AO64" s="715"/>
      <c r="AP64" s="497"/>
    </row>
    <row r="65" spans="1:42" s="289" customFormat="1" x14ac:dyDescent="0.2">
      <c r="B65" s="67" t="s">
        <v>39</v>
      </c>
      <c r="C65" s="16" t="s">
        <v>54</v>
      </c>
      <c r="D65" s="57" t="s">
        <v>19</v>
      </c>
      <c r="E65" s="355"/>
      <c r="F65" s="57" t="s">
        <v>20</v>
      </c>
      <c r="G65" s="355"/>
      <c r="H65" s="57" t="s">
        <v>21</v>
      </c>
      <c r="I65" s="57"/>
      <c r="J65" s="57" t="s">
        <v>22</v>
      </c>
      <c r="K65" s="57"/>
      <c r="L65" s="57" t="s">
        <v>23</v>
      </c>
      <c r="M65" s="362">
        <v>0</v>
      </c>
      <c r="O65" s="299"/>
      <c r="Q65" s="307"/>
      <c r="S65" s="327"/>
      <c r="T65" s="327"/>
      <c r="U65" s="307"/>
      <c r="W65" s="299"/>
      <c r="X65" s="299"/>
      <c r="Y65" s="307"/>
      <c r="AA65" s="299"/>
      <c r="AB65" s="299"/>
      <c r="AC65" s="307"/>
      <c r="AE65" s="299"/>
      <c r="AF65" s="299"/>
      <c r="AG65" s="307"/>
      <c r="AI65" s="299"/>
      <c r="AK65" s="299"/>
      <c r="AL65" s="299"/>
      <c r="AN65" s="497"/>
      <c r="AO65" s="715"/>
      <c r="AP65" s="497"/>
    </row>
    <row r="66" spans="1:42" s="289" customFormat="1" ht="12.75" customHeight="1" x14ac:dyDescent="0.2">
      <c r="C66" s="363" t="s">
        <v>55</v>
      </c>
      <c r="D66" s="364">
        <v>0</v>
      </c>
      <c r="E66" s="365"/>
      <c r="F66" s="364">
        <v>0</v>
      </c>
      <c r="G66" s="365"/>
      <c r="H66" s="364">
        <v>0</v>
      </c>
      <c r="I66" s="365"/>
      <c r="J66" s="364">
        <v>0</v>
      </c>
      <c r="K66" s="365"/>
      <c r="L66" s="364">
        <v>0</v>
      </c>
      <c r="M66" s="1157" t="s">
        <v>56</v>
      </c>
      <c r="N66" s="327"/>
      <c r="O66" s="299"/>
      <c r="Q66" s="307"/>
      <c r="S66" s="327"/>
      <c r="T66" s="327"/>
      <c r="U66" s="307"/>
      <c r="W66" s="299"/>
      <c r="X66" s="299"/>
      <c r="Y66" s="307"/>
      <c r="AA66" s="299"/>
      <c r="AB66" s="299"/>
      <c r="AC66" s="307"/>
      <c r="AE66" s="299"/>
      <c r="AF66" s="299"/>
      <c r="AG66" s="307"/>
      <c r="AI66" s="299"/>
      <c r="AK66" s="299"/>
      <c r="AL66" s="299"/>
      <c r="AN66" s="497"/>
      <c r="AO66" s="715"/>
      <c r="AP66" s="497"/>
    </row>
    <row r="67" spans="1:42" s="289" customFormat="1" ht="13.5" customHeight="1" x14ac:dyDescent="0.2">
      <c r="C67" s="366" t="s">
        <v>57</v>
      </c>
      <c r="D67" s="367">
        <v>0</v>
      </c>
      <c r="E67" s="365"/>
      <c r="F67" s="367">
        <v>0</v>
      </c>
      <c r="G67" s="365"/>
      <c r="H67" s="367">
        <v>0</v>
      </c>
      <c r="I67" s="365"/>
      <c r="J67" s="367">
        <v>0</v>
      </c>
      <c r="K67" s="365"/>
      <c r="L67" s="367">
        <v>0</v>
      </c>
      <c r="M67" s="1158"/>
      <c r="N67" s="327">
        <f>SUM(M65*2080)</f>
        <v>0</v>
      </c>
      <c r="O67" s="299">
        <f>SUM(N67/12)</f>
        <v>0</v>
      </c>
      <c r="Q67" s="296">
        <f>SUM(D67/173.33)</f>
        <v>0</v>
      </c>
      <c r="R67" s="297" t="s">
        <v>30</v>
      </c>
      <c r="S67" s="328">
        <f>O67*Q67</f>
        <v>0</v>
      </c>
      <c r="T67" s="327"/>
      <c r="U67" s="300">
        <f>SUM(F67/173.33)</f>
        <v>0</v>
      </c>
      <c r="V67" s="301" t="s">
        <v>30</v>
      </c>
      <c r="W67" s="302">
        <f>O67*U67*1.02</f>
        <v>0</v>
      </c>
      <c r="X67" s="299"/>
      <c r="Y67" s="303">
        <f>SUM(H67/173.33)</f>
        <v>0</v>
      </c>
      <c r="Z67" s="304" t="s">
        <v>30</v>
      </c>
      <c r="AA67" s="305">
        <f>O67*Y67*1.02*1.02</f>
        <v>0</v>
      </c>
      <c r="AB67" s="299"/>
      <c r="AC67" s="300">
        <f>SUM(J67/173.33)</f>
        <v>0</v>
      </c>
      <c r="AD67" s="301" t="s">
        <v>30</v>
      </c>
      <c r="AE67" s="302">
        <f>O67*AC67*1.02*1.02*1.02</f>
        <v>0</v>
      </c>
      <c r="AF67" s="299"/>
      <c r="AG67" s="296">
        <f>SUM(L67/173.33)</f>
        <v>0</v>
      </c>
      <c r="AH67" s="297" t="s">
        <v>30</v>
      </c>
      <c r="AI67" s="298">
        <f>O67*AG67*1.02*1.02*1.02*1.02</f>
        <v>0</v>
      </c>
      <c r="AK67" s="306">
        <f>S67+W67+AA67+AE67+AI67</f>
        <v>0</v>
      </c>
      <c r="AL67" s="299"/>
      <c r="AN67" s="497"/>
      <c r="AO67" s="714">
        <f>'COST MATCH BUDGET'!AK64</f>
        <v>0</v>
      </c>
      <c r="AP67" s="497"/>
    </row>
    <row r="68" spans="1:42" s="289" customFormat="1" ht="6.75" customHeight="1" x14ac:dyDescent="0.2">
      <c r="C68" s="366"/>
      <c r="D68" s="365"/>
      <c r="E68" s="365"/>
      <c r="F68" s="365"/>
      <c r="G68" s="365"/>
      <c r="H68" s="365"/>
      <c r="I68" s="365"/>
      <c r="J68" s="365"/>
      <c r="K68" s="365"/>
      <c r="L68" s="365"/>
      <c r="M68" s="61"/>
      <c r="N68" s="327"/>
      <c r="O68" s="299"/>
      <c r="Q68" s="307"/>
      <c r="S68" s="327"/>
      <c r="T68" s="327"/>
      <c r="U68" s="307"/>
      <c r="W68" s="299"/>
      <c r="X68" s="299"/>
      <c r="Y68" s="307"/>
      <c r="AA68" s="299"/>
      <c r="AB68" s="299"/>
      <c r="AC68" s="307"/>
      <c r="AE68" s="299"/>
      <c r="AF68" s="299"/>
      <c r="AG68" s="307"/>
      <c r="AI68" s="299"/>
      <c r="AK68" s="299"/>
      <c r="AL68" s="299"/>
      <c r="AN68" s="497"/>
      <c r="AO68" s="715"/>
      <c r="AP68" s="497"/>
    </row>
    <row r="69" spans="1:42" s="289" customFormat="1" x14ac:dyDescent="0.2">
      <c r="C69" s="368"/>
      <c r="D69" s="368"/>
      <c r="E69" s="368"/>
      <c r="F69" s="368"/>
      <c r="G69" s="368"/>
      <c r="H69" s="368"/>
      <c r="I69" s="368"/>
      <c r="J69" s="368"/>
      <c r="K69" s="368"/>
      <c r="L69" s="368"/>
      <c r="M69" s="57" t="s">
        <v>53</v>
      </c>
      <c r="N69" s="327"/>
      <c r="O69" s="299"/>
      <c r="Q69" s="307"/>
      <c r="S69" s="327"/>
      <c r="T69" s="327"/>
      <c r="U69" s="307"/>
      <c r="W69" s="299"/>
      <c r="X69" s="299"/>
      <c r="Y69" s="307"/>
      <c r="AA69" s="299"/>
      <c r="AB69" s="299"/>
      <c r="AC69" s="307"/>
      <c r="AE69" s="299"/>
      <c r="AF69" s="299"/>
      <c r="AG69" s="307"/>
      <c r="AI69" s="299"/>
      <c r="AK69" s="299"/>
      <c r="AL69" s="299"/>
      <c r="AN69" s="497"/>
      <c r="AO69" s="715"/>
      <c r="AP69" s="497"/>
    </row>
    <row r="70" spans="1:42" s="289" customFormat="1" x14ac:dyDescent="0.2">
      <c r="B70" s="67" t="s">
        <v>41</v>
      </c>
      <c r="C70" s="1" t="s">
        <v>58</v>
      </c>
      <c r="D70" s="57" t="s">
        <v>19</v>
      </c>
      <c r="E70" s="355"/>
      <c r="F70" s="57" t="s">
        <v>20</v>
      </c>
      <c r="G70" s="355"/>
      <c r="H70" s="57" t="s">
        <v>21</v>
      </c>
      <c r="I70" s="57"/>
      <c r="J70" s="57" t="s">
        <v>22</v>
      </c>
      <c r="K70" s="57"/>
      <c r="L70" s="57" t="s">
        <v>23</v>
      </c>
      <c r="M70" s="362">
        <v>0</v>
      </c>
      <c r="N70" s="327"/>
      <c r="O70" s="299"/>
      <c r="Q70" s="307"/>
      <c r="S70" s="327"/>
      <c r="T70" s="327"/>
      <c r="U70" s="307"/>
      <c r="W70" s="299"/>
      <c r="X70" s="299"/>
      <c r="Y70" s="307"/>
      <c r="AA70" s="299"/>
      <c r="AB70" s="299"/>
      <c r="AC70" s="307"/>
      <c r="AE70" s="299"/>
      <c r="AF70" s="299"/>
      <c r="AG70" s="307"/>
      <c r="AI70" s="299"/>
      <c r="AK70" s="299"/>
      <c r="AL70" s="299"/>
      <c r="AN70" s="497"/>
      <c r="AO70" s="715"/>
      <c r="AP70" s="497"/>
    </row>
    <row r="71" spans="1:42" s="289" customFormat="1" ht="13.5" customHeight="1" x14ac:dyDescent="0.2">
      <c r="C71" s="363" t="s">
        <v>55</v>
      </c>
      <c r="D71" s="364">
        <v>0</v>
      </c>
      <c r="E71" s="365"/>
      <c r="F71" s="364">
        <v>0</v>
      </c>
      <c r="G71" s="365"/>
      <c r="H71" s="364">
        <v>0</v>
      </c>
      <c r="I71" s="365"/>
      <c r="J71" s="364">
        <v>0</v>
      </c>
      <c r="K71" s="365"/>
      <c r="L71" s="364">
        <v>0</v>
      </c>
      <c r="M71" s="1157" t="s">
        <v>56</v>
      </c>
      <c r="N71" s="327"/>
      <c r="O71" s="299"/>
      <c r="Q71" s="307"/>
      <c r="S71" s="327"/>
      <c r="T71" s="327"/>
      <c r="U71" s="307"/>
      <c r="W71" s="299"/>
      <c r="X71" s="299"/>
      <c r="Y71" s="307"/>
      <c r="AA71" s="299"/>
      <c r="AB71" s="299"/>
      <c r="AC71" s="307"/>
      <c r="AE71" s="299"/>
      <c r="AF71" s="299"/>
      <c r="AG71" s="307"/>
      <c r="AI71" s="299"/>
      <c r="AK71" s="299"/>
      <c r="AL71" s="299"/>
      <c r="AN71" s="497"/>
      <c r="AO71" s="715"/>
      <c r="AP71" s="497"/>
    </row>
    <row r="72" spans="1:42" s="289" customFormat="1" ht="13.5" customHeight="1" x14ac:dyDescent="0.2">
      <c r="C72" s="366" t="s">
        <v>57</v>
      </c>
      <c r="D72" s="367">
        <v>0</v>
      </c>
      <c r="E72" s="365"/>
      <c r="F72" s="367">
        <v>0</v>
      </c>
      <c r="G72" s="365"/>
      <c r="H72" s="367">
        <v>0</v>
      </c>
      <c r="I72" s="365"/>
      <c r="J72" s="367">
        <v>0</v>
      </c>
      <c r="K72" s="365"/>
      <c r="L72" s="367">
        <v>0</v>
      </c>
      <c r="M72" s="1158"/>
      <c r="N72" s="327">
        <f>SUM(M70*2080)</f>
        <v>0</v>
      </c>
      <c r="O72" s="299">
        <f>SUM(N72/12)</f>
        <v>0</v>
      </c>
      <c r="Q72" s="296">
        <f>SUM(D72/173.33)</f>
        <v>0</v>
      </c>
      <c r="R72" s="297" t="s">
        <v>30</v>
      </c>
      <c r="S72" s="328">
        <f>O72*Q72</f>
        <v>0</v>
      </c>
      <c r="T72" s="327"/>
      <c r="U72" s="300">
        <f>SUM(F72/173.33)</f>
        <v>0</v>
      </c>
      <c r="V72" s="301" t="s">
        <v>30</v>
      </c>
      <c r="W72" s="302">
        <f>O72*U72*1.02</f>
        <v>0</v>
      </c>
      <c r="X72" s="299"/>
      <c r="Y72" s="303">
        <f>SUM(H72/173.33)</f>
        <v>0</v>
      </c>
      <c r="Z72" s="304" t="s">
        <v>30</v>
      </c>
      <c r="AA72" s="305">
        <f>O72*Y72*1.02*1.02</f>
        <v>0</v>
      </c>
      <c r="AB72" s="299"/>
      <c r="AC72" s="300">
        <f>SUM(J72/173.33)</f>
        <v>0</v>
      </c>
      <c r="AD72" s="301" t="s">
        <v>30</v>
      </c>
      <c r="AE72" s="302">
        <f>O72*AC72*1.02*1.02*1.02</f>
        <v>0</v>
      </c>
      <c r="AF72" s="299"/>
      <c r="AG72" s="296">
        <f>SUM(L72/173.33)</f>
        <v>0</v>
      </c>
      <c r="AH72" s="297" t="s">
        <v>30</v>
      </c>
      <c r="AI72" s="298">
        <f>O72*AG72*1.02*1.02*1.02*1.02</f>
        <v>0</v>
      </c>
      <c r="AK72" s="306">
        <f>S72+W72+AA72+AE72+AI72</f>
        <v>0</v>
      </c>
      <c r="AL72" s="299"/>
      <c r="AN72" s="497"/>
      <c r="AO72" s="714">
        <f>'COST MATCH BUDGET'!AK69</f>
        <v>0</v>
      </c>
      <c r="AP72" s="497"/>
    </row>
    <row r="73" spans="1:42" s="289" customFormat="1" ht="6" customHeight="1" x14ac:dyDescent="0.2">
      <c r="O73" s="299"/>
      <c r="S73" s="327"/>
      <c r="T73" s="327"/>
      <c r="U73" s="327"/>
      <c r="V73" s="327"/>
      <c r="W73" s="327"/>
      <c r="X73" s="327"/>
      <c r="Y73" s="307"/>
      <c r="Z73" s="327"/>
      <c r="AA73" s="327"/>
      <c r="AB73" s="327"/>
      <c r="AC73" s="327"/>
      <c r="AD73" s="327"/>
      <c r="AE73" s="327"/>
      <c r="AF73" s="327"/>
      <c r="AG73" s="327"/>
      <c r="AH73" s="327"/>
      <c r="AI73" s="327"/>
      <c r="AN73" s="497"/>
      <c r="AO73" s="914"/>
      <c r="AP73" s="497"/>
    </row>
    <row r="74" spans="1:42" s="326" customFormat="1" x14ac:dyDescent="0.2">
      <c r="C74" s="1123" t="s">
        <v>59</v>
      </c>
      <c r="D74" s="1124"/>
      <c r="E74" s="1124"/>
      <c r="F74" s="1124"/>
      <c r="G74" s="1124"/>
      <c r="H74" s="1124"/>
      <c r="I74" s="1124"/>
      <c r="J74" s="1124"/>
      <c r="K74" s="1124"/>
      <c r="L74" s="1124"/>
      <c r="M74" s="1124"/>
      <c r="N74" s="1124"/>
      <c r="O74" s="1124"/>
      <c r="P74" s="369"/>
      <c r="Q74" s="123"/>
      <c r="R74" s="123"/>
      <c r="S74" s="124">
        <f>SUM(S23:S72)</f>
        <v>0</v>
      </c>
      <c r="T74" s="124"/>
      <c r="U74" s="124"/>
      <c r="V74" s="124"/>
      <c r="W74" s="124">
        <f>SUM(W23:W72)</f>
        <v>0</v>
      </c>
      <c r="X74" s="124"/>
      <c r="Y74" s="124"/>
      <c r="Z74" s="124"/>
      <c r="AA74" s="124">
        <f>SUM(AA23:AA72)</f>
        <v>0</v>
      </c>
      <c r="AB74" s="124"/>
      <c r="AC74" s="124"/>
      <c r="AD74" s="124"/>
      <c r="AE74" s="124">
        <f>SUM(AE23:AE72)</f>
        <v>0</v>
      </c>
      <c r="AF74" s="124"/>
      <c r="AG74" s="124"/>
      <c r="AH74" s="124"/>
      <c r="AI74" s="124">
        <f>SUM(AI23:AI72)</f>
        <v>0</v>
      </c>
      <c r="AJ74" s="123"/>
      <c r="AK74" s="125">
        <f>S74+W74+AA74+AE74+AI74</f>
        <v>0</v>
      </c>
      <c r="AL74" s="20"/>
      <c r="AN74" s="498"/>
      <c r="AO74" s="488">
        <f>'COST MATCH BUDGET'!AK71</f>
        <v>0</v>
      </c>
      <c r="AP74" s="498"/>
    </row>
    <row r="75" spans="1:42" s="289" customFormat="1" ht="4.5" customHeight="1" thickBot="1" x14ac:dyDescent="0.25">
      <c r="AN75" s="497"/>
      <c r="AO75" s="914"/>
      <c r="AP75" s="497"/>
    </row>
    <row r="76" spans="1:42" s="289" customFormat="1" ht="13.5" thickBot="1" x14ac:dyDescent="0.25">
      <c r="A76" s="1070" t="s">
        <v>60</v>
      </c>
      <c r="B76" s="1071"/>
      <c r="C76" s="1071"/>
      <c r="D76" s="1071"/>
      <c r="E76" s="1071"/>
      <c r="F76" s="1071"/>
      <c r="G76" s="1071"/>
      <c r="H76" s="1071"/>
      <c r="I76" s="1071"/>
      <c r="J76" s="1071"/>
      <c r="K76" s="1071"/>
      <c r="L76" s="1071"/>
      <c r="M76" s="1071"/>
      <c r="N76" s="1071"/>
      <c r="O76" s="1071"/>
      <c r="P76" s="1071"/>
      <c r="Q76" s="1071"/>
      <c r="R76" s="1071"/>
      <c r="S76" s="1072"/>
      <c r="T76" s="119"/>
      <c r="U76" s="119"/>
      <c r="V76" s="119"/>
      <c r="W76" s="119"/>
      <c r="X76" s="119"/>
      <c r="Y76" s="119"/>
      <c r="Z76" s="119"/>
      <c r="AA76" s="119"/>
      <c r="AB76" s="119"/>
      <c r="AC76" s="119"/>
      <c r="AD76" s="119"/>
      <c r="AE76" s="119"/>
      <c r="AF76" s="119"/>
      <c r="AG76" s="119"/>
      <c r="AH76" s="119"/>
      <c r="AI76" s="119"/>
      <c r="AJ76" s="119"/>
      <c r="AK76" s="119"/>
      <c r="AL76" s="119"/>
      <c r="AN76" s="497"/>
      <c r="AO76" s="696"/>
      <c r="AP76" s="497"/>
    </row>
    <row r="77" spans="1:42" s="289" customFormat="1" ht="3" customHeight="1" x14ac:dyDescent="0.2">
      <c r="C77" s="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N77" s="497"/>
      <c r="AO77" s="623"/>
      <c r="AP77" s="497"/>
    </row>
    <row r="78" spans="1:42" s="289" customFormat="1" x14ac:dyDescent="0.2">
      <c r="B78" s="289" t="str">
        <f>B23</f>
        <v>PI/PD:</v>
      </c>
      <c r="C78" s="289">
        <f>C23</f>
        <v>0</v>
      </c>
      <c r="D78" s="1062" t="s">
        <v>29</v>
      </c>
      <c r="E78" s="1062"/>
      <c r="F78" s="1062"/>
      <c r="G78" s="1062"/>
      <c r="H78" s="1062"/>
      <c r="I78" s="1062"/>
      <c r="J78" s="1062"/>
      <c r="K78" s="1062"/>
      <c r="L78" s="1062"/>
      <c r="M78" s="1062"/>
      <c r="O78" s="370">
        <v>0.51200000000000001</v>
      </c>
      <c r="Q78" s="297"/>
      <c r="R78" s="297"/>
      <c r="S78" s="298">
        <f>S23*O78</f>
        <v>0</v>
      </c>
      <c r="T78" s="299"/>
      <c r="U78" s="301"/>
      <c r="V78" s="301"/>
      <c r="W78" s="302">
        <f>W23*O78</f>
        <v>0</v>
      </c>
      <c r="X78" s="299"/>
      <c r="Y78" s="304"/>
      <c r="Z78" s="304"/>
      <c r="AA78" s="305">
        <f>AA23*O78</f>
        <v>0</v>
      </c>
      <c r="AB78" s="299"/>
      <c r="AC78" s="301"/>
      <c r="AD78" s="301"/>
      <c r="AE78" s="302">
        <f>AE23*O78</f>
        <v>0</v>
      </c>
      <c r="AF78" s="299"/>
      <c r="AG78" s="297"/>
      <c r="AH78" s="297"/>
      <c r="AI78" s="298">
        <f>AI23*O78</f>
        <v>0</v>
      </c>
      <c r="AK78" s="306">
        <f>S78+W78+AA78+AE78+AI78</f>
        <v>0</v>
      </c>
      <c r="AL78" s="299"/>
      <c r="AN78" s="497"/>
      <c r="AO78" s="714">
        <f>'COST MATCH BUDGET'!AK75</f>
        <v>0</v>
      </c>
      <c r="AP78" s="497"/>
    </row>
    <row r="79" spans="1:42" s="289" customFormat="1" x14ac:dyDescent="0.2">
      <c r="B79" s="289" t="str">
        <f>B24</f>
        <v>PI/PD:</v>
      </c>
      <c r="C79" s="289">
        <f>C24</f>
        <v>0</v>
      </c>
      <c r="D79" s="1062" t="s">
        <v>31</v>
      </c>
      <c r="E79" s="1062"/>
      <c r="F79" s="1062"/>
      <c r="G79" s="1062"/>
      <c r="H79" s="1062"/>
      <c r="I79" s="1062"/>
      <c r="J79" s="1062"/>
      <c r="K79" s="1062"/>
      <c r="L79" s="1062"/>
      <c r="M79" s="1062"/>
      <c r="O79" s="370">
        <v>8.8499999999999995E-2</v>
      </c>
      <c r="Q79" s="297"/>
      <c r="R79" s="297"/>
      <c r="S79" s="298">
        <f>S24*O79</f>
        <v>0</v>
      </c>
      <c r="T79" s="299"/>
      <c r="U79" s="301"/>
      <c r="V79" s="301"/>
      <c r="W79" s="302">
        <f>W24*O79</f>
        <v>0</v>
      </c>
      <c r="X79" s="299"/>
      <c r="Y79" s="304"/>
      <c r="Z79" s="304"/>
      <c r="AA79" s="305">
        <f>AA24*O79</f>
        <v>0</v>
      </c>
      <c r="AB79" s="299"/>
      <c r="AC79" s="301"/>
      <c r="AD79" s="301"/>
      <c r="AE79" s="302">
        <f>AE24*O79</f>
        <v>0</v>
      </c>
      <c r="AF79" s="299"/>
      <c r="AG79" s="297"/>
      <c r="AH79" s="297"/>
      <c r="AI79" s="298">
        <f>AI24*O79</f>
        <v>0</v>
      </c>
      <c r="AK79" s="306">
        <f>S79+W79+AA79+AE79+AI79</f>
        <v>0</v>
      </c>
      <c r="AL79" s="299"/>
      <c r="AN79" s="497"/>
      <c r="AO79" s="714">
        <f>'COST MATCH BUDGET'!AK76</f>
        <v>0</v>
      </c>
      <c r="AP79" s="497"/>
    </row>
    <row r="80" spans="1:42" s="289" customFormat="1" ht="6" customHeight="1" thickBot="1" x14ac:dyDescent="0.25">
      <c r="C80" s="114"/>
      <c r="D80" s="356"/>
      <c r="E80" s="356"/>
      <c r="F80" s="356"/>
      <c r="G80" s="356"/>
      <c r="H80" s="356"/>
      <c r="I80" s="356"/>
      <c r="J80" s="356"/>
      <c r="K80" s="356"/>
      <c r="L80" s="356"/>
      <c r="M80" s="356"/>
      <c r="O80" s="371"/>
      <c r="S80" s="299"/>
      <c r="T80" s="299"/>
      <c r="W80" s="299"/>
      <c r="X80" s="299"/>
      <c r="AA80" s="299"/>
      <c r="AB80" s="299"/>
      <c r="AE80" s="299"/>
      <c r="AF80" s="299"/>
      <c r="AI80" s="299"/>
      <c r="AK80" s="299"/>
      <c r="AL80" s="299"/>
      <c r="AN80" s="497"/>
      <c r="AO80" s="715"/>
      <c r="AP80" s="497"/>
    </row>
    <row r="81" spans="1:42" s="289" customFormat="1" ht="4.5" customHeight="1" x14ac:dyDescent="0.2">
      <c r="A81" s="418"/>
      <c r="B81" s="419"/>
      <c r="C81" s="420"/>
      <c r="D81" s="421"/>
      <c r="E81" s="421"/>
      <c r="F81" s="421"/>
      <c r="G81" s="421"/>
      <c r="H81" s="421"/>
      <c r="I81" s="421"/>
      <c r="J81" s="421"/>
      <c r="K81" s="421"/>
      <c r="L81" s="421"/>
      <c r="M81" s="421"/>
      <c r="N81" s="419"/>
      <c r="O81" s="424"/>
      <c r="P81" s="309"/>
      <c r="Q81" s="419"/>
      <c r="R81" s="419"/>
      <c r="S81" s="425"/>
      <c r="T81" s="308"/>
      <c r="U81" s="419"/>
      <c r="V81" s="419"/>
      <c r="W81" s="425"/>
      <c r="X81" s="308"/>
      <c r="Y81" s="419"/>
      <c r="Z81" s="419"/>
      <c r="AA81" s="425"/>
      <c r="AB81" s="308"/>
      <c r="AC81" s="419"/>
      <c r="AD81" s="419"/>
      <c r="AE81" s="425"/>
      <c r="AF81" s="308"/>
      <c r="AG81" s="419"/>
      <c r="AH81" s="419"/>
      <c r="AI81" s="425"/>
      <c r="AJ81" s="309"/>
      <c r="AK81" s="449"/>
      <c r="AL81" s="299"/>
      <c r="AN81" s="497"/>
      <c r="AO81" s="715"/>
      <c r="AP81" s="497"/>
    </row>
    <row r="82" spans="1:42" s="289" customFormat="1" ht="15.75" x14ac:dyDescent="0.25">
      <c r="A82" s="422" t="s">
        <v>32</v>
      </c>
      <c r="B82" s="963" t="str">
        <f>B28</f>
        <v>PI/PD:</v>
      </c>
      <c r="C82" s="963">
        <f>C28</f>
        <v>0</v>
      </c>
      <c r="D82" s="312"/>
      <c r="E82" s="312"/>
      <c r="F82" s="1125" t="s">
        <v>34</v>
      </c>
      <c r="G82" s="1125"/>
      <c r="H82" s="1125"/>
      <c r="I82" s="1125"/>
      <c r="J82" s="1125"/>
      <c r="K82" s="1125"/>
      <c r="L82" s="1125"/>
      <c r="M82" s="312"/>
      <c r="N82" s="110" t="s">
        <v>61</v>
      </c>
      <c r="O82" s="372">
        <v>0.58660000000000001</v>
      </c>
      <c r="Q82" s="314"/>
      <c r="R82" s="312"/>
      <c r="S82" s="313">
        <f>O82*S28</f>
        <v>0</v>
      </c>
      <c r="T82" s="299"/>
      <c r="U82" s="314"/>
      <c r="V82" s="312"/>
      <c r="W82" s="313">
        <f>O82*W28</f>
        <v>0</v>
      </c>
      <c r="X82" s="299"/>
      <c r="Y82" s="314"/>
      <c r="Z82" s="312"/>
      <c r="AA82" s="313">
        <f>O82*AA28</f>
        <v>0</v>
      </c>
      <c r="AB82" s="299"/>
      <c r="AC82" s="314"/>
      <c r="AD82" s="312"/>
      <c r="AE82" s="313">
        <f>O82*AE28</f>
        <v>0</v>
      </c>
      <c r="AF82" s="299"/>
      <c r="AG82" s="314"/>
      <c r="AH82" s="312"/>
      <c r="AI82" s="313">
        <f>O82*AI28</f>
        <v>0</v>
      </c>
      <c r="AK82" s="331">
        <f>S82+W82+AA82+AE82+AI82</f>
        <v>0</v>
      </c>
      <c r="AL82" s="299"/>
      <c r="AN82" s="497"/>
      <c r="AO82" s="714">
        <f>'COST MATCH BUDGET'!AK79</f>
        <v>0</v>
      </c>
      <c r="AP82" s="497"/>
    </row>
    <row r="83" spans="1:42" s="289" customFormat="1" ht="2.25" customHeight="1" x14ac:dyDescent="0.25">
      <c r="A83" s="436"/>
      <c r="B83" s="363"/>
      <c r="C83" s="361"/>
      <c r="F83" s="356"/>
      <c r="G83" s="356"/>
      <c r="H83" s="356"/>
      <c r="I83" s="356"/>
      <c r="J83" s="356"/>
      <c r="K83" s="356"/>
      <c r="L83" s="356"/>
      <c r="N83" s="171"/>
      <c r="O83" s="371"/>
      <c r="Q83" s="307"/>
      <c r="S83" s="299"/>
      <c r="T83" s="299"/>
      <c r="U83" s="307"/>
      <c r="W83" s="299">
        <f>O83*W29</f>
        <v>0</v>
      </c>
      <c r="X83" s="299"/>
      <c r="Y83" s="307"/>
      <c r="AA83" s="299">
        <f>O83*AA29</f>
        <v>0</v>
      </c>
      <c r="AB83" s="299"/>
      <c r="AC83" s="307"/>
      <c r="AE83" s="299">
        <f>O83*AE29</f>
        <v>0</v>
      </c>
      <c r="AF83" s="299"/>
      <c r="AG83" s="307"/>
      <c r="AI83" s="299"/>
      <c r="AK83" s="316"/>
      <c r="AL83" s="299"/>
      <c r="AN83" s="497"/>
      <c r="AO83" s="715"/>
      <c r="AP83" s="497"/>
    </row>
    <row r="84" spans="1:42" s="289" customFormat="1" ht="15" customHeight="1" x14ac:dyDescent="0.2">
      <c r="A84" s="423"/>
      <c r="B84" s="312" t="str">
        <f>B82</f>
        <v>PI/PD:</v>
      </c>
      <c r="C84" s="963">
        <f>C82</f>
        <v>0</v>
      </c>
      <c r="D84" s="414"/>
      <c r="E84" s="414"/>
      <c r="F84" s="414"/>
      <c r="G84" s="414"/>
      <c r="H84" s="1125" t="s">
        <v>62</v>
      </c>
      <c r="I84" s="1125"/>
      <c r="J84" s="1125"/>
      <c r="K84" s="414"/>
      <c r="L84" s="414"/>
      <c r="M84" s="414"/>
      <c r="N84" s="110" t="s">
        <v>37</v>
      </c>
      <c r="O84" s="479">
        <v>0.10680000000000001</v>
      </c>
      <c r="Q84" s="314"/>
      <c r="R84" s="312"/>
      <c r="S84" s="313">
        <f>O84*S30</f>
        <v>0</v>
      </c>
      <c r="T84" s="299"/>
      <c r="U84" s="314"/>
      <c r="V84" s="312"/>
      <c r="W84" s="313">
        <f>O84*W30</f>
        <v>0</v>
      </c>
      <c r="X84" s="299"/>
      <c r="Y84" s="314"/>
      <c r="Z84" s="312"/>
      <c r="AA84" s="313">
        <f>O84*AA30</f>
        <v>0</v>
      </c>
      <c r="AB84" s="299"/>
      <c r="AC84" s="314"/>
      <c r="AD84" s="312"/>
      <c r="AE84" s="313">
        <f>O84*AE30</f>
        <v>0</v>
      </c>
      <c r="AF84" s="299"/>
      <c r="AG84" s="314"/>
      <c r="AH84" s="312"/>
      <c r="AI84" s="313">
        <f>O84*AI30</f>
        <v>0</v>
      </c>
      <c r="AK84" s="331">
        <f>S84+W84+AA84+AE84+AI84</f>
        <v>0</v>
      </c>
      <c r="AL84" s="299"/>
      <c r="AN84" s="497"/>
      <c r="AO84" s="714">
        <f>'COST MATCH BUDGET'!AK81</f>
        <v>0</v>
      </c>
      <c r="AP84" s="497"/>
    </row>
    <row r="85" spans="1:42" s="289" customFormat="1" ht="2.25" customHeight="1" x14ac:dyDescent="0.2">
      <c r="A85" s="373"/>
      <c r="D85" s="356"/>
      <c r="E85" s="356"/>
      <c r="F85" s="356"/>
      <c r="G85" s="356"/>
      <c r="H85" s="356"/>
      <c r="I85" s="356"/>
      <c r="J85" s="356"/>
      <c r="K85" s="356"/>
      <c r="L85" s="356"/>
      <c r="M85" s="356"/>
      <c r="N85" s="171"/>
      <c r="O85" s="371"/>
      <c r="Q85" s="307"/>
      <c r="S85" s="299"/>
      <c r="T85" s="299"/>
      <c r="U85" s="307"/>
      <c r="W85" s="299">
        <f>O85*W31</f>
        <v>0</v>
      </c>
      <c r="X85" s="299"/>
      <c r="Y85" s="307"/>
      <c r="AA85" s="299">
        <f>O85*AA31</f>
        <v>0</v>
      </c>
      <c r="AB85" s="299"/>
      <c r="AC85" s="307"/>
      <c r="AE85" s="299">
        <f>O85*AE31</f>
        <v>0</v>
      </c>
      <c r="AF85" s="299"/>
      <c r="AG85" s="307"/>
      <c r="AI85" s="299"/>
      <c r="AK85" s="316"/>
      <c r="AL85" s="299"/>
      <c r="AN85" s="497"/>
      <c r="AO85" s="715"/>
      <c r="AP85" s="497"/>
    </row>
    <row r="86" spans="1:42" s="289" customFormat="1" ht="15.75" x14ac:dyDescent="0.25">
      <c r="A86" s="374" t="s">
        <v>32</v>
      </c>
      <c r="B86" s="999" t="str">
        <f>B32</f>
        <v>PI/PD:</v>
      </c>
      <c r="C86" s="329" t="str">
        <f>C32</f>
        <v>Insert Name</v>
      </c>
      <c r="D86" s="329"/>
      <c r="E86" s="329"/>
      <c r="F86" s="1156" t="s">
        <v>62</v>
      </c>
      <c r="G86" s="1156"/>
      <c r="H86" s="1156"/>
      <c r="I86" s="1156"/>
      <c r="J86" s="1156"/>
      <c r="K86" s="1156"/>
      <c r="L86" s="1156"/>
      <c r="M86" s="329"/>
      <c r="N86" s="375"/>
      <c r="O86" s="375">
        <v>0.64449999999999996</v>
      </c>
      <c r="Q86" s="330"/>
      <c r="R86" s="329"/>
      <c r="S86" s="306">
        <f>O86*S32</f>
        <v>0</v>
      </c>
      <c r="T86" s="299"/>
      <c r="U86" s="330"/>
      <c r="V86" s="329"/>
      <c r="W86" s="306">
        <f>O86*W32</f>
        <v>0</v>
      </c>
      <c r="X86" s="299"/>
      <c r="Y86" s="330"/>
      <c r="Z86" s="329"/>
      <c r="AA86" s="306">
        <f>O86*AA32</f>
        <v>0</v>
      </c>
      <c r="AB86" s="299"/>
      <c r="AC86" s="330"/>
      <c r="AD86" s="329"/>
      <c r="AE86" s="306">
        <f>O86*AE32</f>
        <v>0</v>
      </c>
      <c r="AF86" s="299"/>
      <c r="AG86" s="330"/>
      <c r="AH86" s="329"/>
      <c r="AI86" s="306">
        <f>O86*AI32</f>
        <v>0</v>
      </c>
      <c r="AK86" s="331">
        <f>S86+W86+AA86+AE86+AI86</f>
        <v>0</v>
      </c>
      <c r="AL86" s="299"/>
      <c r="AN86" s="497"/>
      <c r="AO86" s="714">
        <f>'COST MATCH BUDGET'!AK83</f>
        <v>0</v>
      </c>
      <c r="AP86" s="497"/>
    </row>
    <row r="87" spans="1:42" s="289" customFormat="1" ht="4.5" customHeight="1" thickBot="1" x14ac:dyDescent="0.3">
      <c r="A87" s="376"/>
      <c r="B87" s="377"/>
      <c r="C87" s="317"/>
      <c r="D87" s="317"/>
      <c r="E87" s="317"/>
      <c r="F87" s="378"/>
      <c r="G87" s="378"/>
      <c r="H87" s="378"/>
      <c r="I87" s="378"/>
      <c r="J87" s="378"/>
      <c r="K87" s="378"/>
      <c r="L87" s="378"/>
      <c r="M87" s="317"/>
      <c r="N87" s="379"/>
      <c r="O87" s="379"/>
      <c r="P87" s="321"/>
      <c r="Q87" s="320"/>
      <c r="R87" s="317"/>
      <c r="S87" s="318"/>
      <c r="T87" s="319"/>
      <c r="U87" s="320"/>
      <c r="V87" s="317"/>
      <c r="W87" s="318"/>
      <c r="X87" s="319"/>
      <c r="Y87" s="320"/>
      <c r="Z87" s="317"/>
      <c r="AA87" s="318"/>
      <c r="AB87" s="319"/>
      <c r="AC87" s="320"/>
      <c r="AD87" s="317"/>
      <c r="AE87" s="318"/>
      <c r="AF87" s="319"/>
      <c r="AG87" s="320"/>
      <c r="AH87" s="317"/>
      <c r="AI87" s="318"/>
      <c r="AJ87" s="321"/>
      <c r="AK87" s="322"/>
      <c r="AL87" s="299"/>
      <c r="AN87" s="497"/>
      <c r="AO87" s="715"/>
      <c r="AP87" s="497"/>
    </row>
    <row r="88" spans="1:42" s="289" customFormat="1" ht="8.25" customHeight="1" x14ac:dyDescent="0.2">
      <c r="D88" s="356"/>
      <c r="E88" s="356"/>
      <c r="F88" s="356"/>
      <c r="G88" s="356"/>
      <c r="H88" s="356"/>
      <c r="I88" s="356"/>
      <c r="J88" s="356"/>
      <c r="K88" s="356"/>
      <c r="L88" s="356"/>
      <c r="M88" s="356"/>
      <c r="O88" s="371"/>
      <c r="S88" s="299"/>
      <c r="T88" s="299"/>
      <c r="W88" s="299"/>
      <c r="X88" s="299"/>
      <c r="AA88" s="299"/>
      <c r="AB88" s="299"/>
      <c r="AE88" s="299"/>
      <c r="AF88" s="299"/>
      <c r="AI88" s="299"/>
      <c r="AK88" s="299"/>
      <c r="AL88" s="299"/>
      <c r="AN88" s="497"/>
      <c r="AO88" s="715"/>
      <c r="AP88" s="497"/>
    </row>
    <row r="89" spans="1:42" s="289" customFormat="1" x14ac:dyDescent="0.2">
      <c r="A89" s="67" t="s">
        <v>39</v>
      </c>
      <c r="B89" s="480" t="str">
        <f>B35</f>
        <v>Co-I/PI:</v>
      </c>
      <c r="C89" s="289" t="str">
        <f>C35</f>
        <v>Insert Name</v>
      </c>
      <c r="D89" s="1062" t="s">
        <v>29</v>
      </c>
      <c r="E89" s="1062"/>
      <c r="F89" s="1062"/>
      <c r="G89" s="1062"/>
      <c r="H89" s="1062"/>
      <c r="I89" s="1062"/>
      <c r="J89" s="1062"/>
      <c r="K89" s="1062"/>
      <c r="L89" s="1062"/>
      <c r="M89" s="1062"/>
      <c r="O89" s="370">
        <v>0.51200000000000001</v>
      </c>
      <c r="Q89" s="297"/>
      <c r="R89" s="297"/>
      <c r="S89" s="298">
        <f>S35*O89</f>
        <v>0</v>
      </c>
      <c r="T89" s="299"/>
      <c r="U89" s="301"/>
      <c r="V89" s="301"/>
      <c r="W89" s="302">
        <f>W35*O89</f>
        <v>0</v>
      </c>
      <c r="X89" s="299"/>
      <c r="Y89" s="304"/>
      <c r="Z89" s="304"/>
      <c r="AA89" s="305">
        <f>AA35*O89</f>
        <v>0</v>
      </c>
      <c r="AB89" s="299"/>
      <c r="AC89" s="301"/>
      <c r="AD89" s="301"/>
      <c r="AE89" s="302">
        <f>AE35*O89</f>
        <v>0</v>
      </c>
      <c r="AF89" s="299"/>
      <c r="AG89" s="297"/>
      <c r="AH89" s="297"/>
      <c r="AI89" s="298">
        <f>AI35*O89</f>
        <v>0</v>
      </c>
      <c r="AK89" s="306">
        <f>S89+W89+AA89+AE89+AI89</f>
        <v>0</v>
      </c>
      <c r="AL89" s="299"/>
      <c r="AN89" s="497"/>
      <c r="AO89" s="714">
        <f>'COST MATCH BUDGET'!AK86</f>
        <v>0</v>
      </c>
      <c r="AP89" s="497"/>
    </row>
    <row r="90" spans="1:42" s="289" customFormat="1" x14ac:dyDescent="0.2">
      <c r="A90" s="1"/>
      <c r="B90" s="481" t="str">
        <f>B36</f>
        <v>Co-I/PI:</v>
      </c>
      <c r="C90" s="289" t="str">
        <f>C36</f>
        <v>Insert Name</v>
      </c>
      <c r="D90" s="1062" t="s">
        <v>31</v>
      </c>
      <c r="E90" s="1062"/>
      <c r="F90" s="1062"/>
      <c r="G90" s="1062"/>
      <c r="H90" s="1062"/>
      <c r="I90" s="1062"/>
      <c r="J90" s="1062"/>
      <c r="K90" s="1062"/>
      <c r="L90" s="1062"/>
      <c r="M90" s="1062"/>
      <c r="O90" s="370">
        <v>8.8499999999999995E-2</v>
      </c>
      <c r="Q90" s="297"/>
      <c r="R90" s="297"/>
      <c r="S90" s="298">
        <f>S36*O90</f>
        <v>0</v>
      </c>
      <c r="T90" s="299"/>
      <c r="U90" s="301"/>
      <c r="V90" s="301"/>
      <c r="W90" s="302">
        <f>W36*O90</f>
        <v>0</v>
      </c>
      <c r="X90" s="299"/>
      <c r="Y90" s="304"/>
      <c r="Z90" s="304"/>
      <c r="AA90" s="305">
        <f>AA36*O90</f>
        <v>0</v>
      </c>
      <c r="AB90" s="299"/>
      <c r="AC90" s="301"/>
      <c r="AD90" s="301"/>
      <c r="AE90" s="302">
        <f>AE36*O90</f>
        <v>0</v>
      </c>
      <c r="AF90" s="299"/>
      <c r="AG90" s="297"/>
      <c r="AH90" s="297"/>
      <c r="AI90" s="298">
        <f>AI36*O90</f>
        <v>0</v>
      </c>
      <c r="AK90" s="306">
        <f>S90+W90+AA90+AE90+AI90</f>
        <v>0</v>
      </c>
      <c r="AL90" s="299"/>
      <c r="AN90" s="497"/>
      <c r="AO90" s="714">
        <f>'COST MATCH BUDGET'!AK87</f>
        <v>0</v>
      </c>
      <c r="AP90" s="497"/>
    </row>
    <row r="91" spans="1:42" s="289" customFormat="1" ht="5.25" customHeight="1" x14ac:dyDescent="0.2">
      <c r="A91" s="1"/>
      <c r="B91" s="481"/>
      <c r="D91" s="356"/>
      <c r="E91" s="356"/>
      <c r="F91" s="356"/>
      <c r="G91" s="356"/>
      <c r="H91" s="356"/>
      <c r="I91" s="356"/>
      <c r="J91" s="356"/>
      <c r="K91" s="356"/>
      <c r="L91" s="356"/>
      <c r="M91" s="356"/>
      <c r="O91" s="371"/>
      <c r="S91" s="299"/>
      <c r="T91" s="299"/>
      <c r="W91" s="299"/>
      <c r="X91" s="299"/>
      <c r="AA91" s="299"/>
      <c r="AB91" s="299"/>
      <c r="AE91" s="299"/>
      <c r="AF91" s="299"/>
      <c r="AI91" s="299"/>
      <c r="AK91" s="299"/>
      <c r="AL91" s="299"/>
      <c r="AN91" s="497"/>
      <c r="AO91" s="715"/>
      <c r="AP91" s="497"/>
    </row>
    <row r="92" spans="1:42" s="289" customFormat="1" x14ac:dyDescent="0.2">
      <c r="A92" s="67" t="s">
        <v>41</v>
      </c>
      <c r="B92" s="480" t="str">
        <f>B38</f>
        <v>Co-I/PI:</v>
      </c>
      <c r="C92" s="289" t="str">
        <f>C38</f>
        <v>Insert Name</v>
      </c>
      <c r="D92" s="1062" t="s">
        <v>29</v>
      </c>
      <c r="E92" s="1062"/>
      <c r="F92" s="1062"/>
      <c r="G92" s="1062"/>
      <c r="H92" s="1062"/>
      <c r="I92" s="1062"/>
      <c r="J92" s="1062"/>
      <c r="K92" s="1062"/>
      <c r="L92" s="1062"/>
      <c r="M92" s="1062"/>
      <c r="O92" s="370">
        <v>0.51200000000000001</v>
      </c>
      <c r="Q92" s="297"/>
      <c r="R92" s="297"/>
      <c r="S92" s="298">
        <f>S38*O92</f>
        <v>0</v>
      </c>
      <c r="T92" s="299"/>
      <c r="U92" s="301"/>
      <c r="V92" s="301"/>
      <c r="W92" s="302">
        <f>W38*O92</f>
        <v>0</v>
      </c>
      <c r="X92" s="299"/>
      <c r="Y92" s="304"/>
      <c r="Z92" s="304"/>
      <c r="AA92" s="305">
        <f>AA38*O92</f>
        <v>0</v>
      </c>
      <c r="AB92" s="299"/>
      <c r="AC92" s="301"/>
      <c r="AD92" s="301"/>
      <c r="AE92" s="302">
        <f>AE38*O92</f>
        <v>0</v>
      </c>
      <c r="AF92" s="299"/>
      <c r="AG92" s="297"/>
      <c r="AH92" s="297"/>
      <c r="AI92" s="298">
        <f>AI38*O92</f>
        <v>0</v>
      </c>
      <c r="AK92" s="306">
        <f>S92+W92+AA92+AE92+AI92</f>
        <v>0</v>
      </c>
      <c r="AL92" s="299"/>
      <c r="AN92" s="497"/>
      <c r="AO92" s="714">
        <f>'COST MATCH BUDGET'!AK89</f>
        <v>0</v>
      </c>
      <c r="AP92" s="497"/>
    </row>
    <row r="93" spans="1:42" s="289" customFormat="1" x14ac:dyDescent="0.2">
      <c r="A93" s="1"/>
      <c r="B93" s="481" t="str">
        <f>B39</f>
        <v>Co-I/PI:</v>
      </c>
      <c r="C93" s="289" t="str">
        <f>C39</f>
        <v>Insert Name</v>
      </c>
      <c r="D93" s="1062" t="s">
        <v>31</v>
      </c>
      <c r="E93" s="1062"/>
      <c r="F93" s="1062"/>
      <c r="G93" s="1062"/>
      <c r="H93" s="1062"/>
      <c r="I93" s="1062"/>
      <c r="J93" s="1062"/>
      <c r="K93" s="1062"/>
      <c r="L93" s="1062"/>
      <c r="M93" s="1062"/>
      <c r="O93" s="370">
        <v>8.8499999999999995E-2</v>
      </c>
      <c r="Q93" s="297"/>
      <c r="R93" s="297"/>
      <c r="S93" s="298">
        <f>S39*O93</f>
        <v>0</v>
      </c>
      <c r="T93" s="299"/>
      <c r="U93" s="301"/>
      <c r="V93" s="301"/>
      <c r="W93" s="302">
        <f>W39*O93</f>
        <v>0</v>
      </c>
      <c r="X93" s="299"/>
      <c r="Y93" s="304"/>
      <c r="Z93" s="304"/>
      <c r="AA93" s="305">
        <f>AA39*O93</f>
        <v>0</v>
      </c>
      <c r="AB93" s="299"/>
      <c r="AC93" s="301"/>
      <c r="AD93" s="301"/>
      <c r="AE93" s="302">
        <f>AE39*O93</f>
        <v>0</v>
      </c>
      <c r="AF93" s="299"/>
      <c r="AG93" s="297"/>
      <c r="AH93" s="297"/>
      <c r="AI93" s="298">
        <f>AI39*O93</f>
        <v>0</v>
      </c>
      <c r="AK93" s="306">
        <f>S93+W93+AA93+AE93+AI93</f>
        <v>0</v>
      </c>
      <c r="AL93" s="299"/>
      <c r="AN93" s="497"/>
      <c r="AO93" s="714">
        <f>'COST MATCH BUDGET'!AK90</f>
        <v>0</v>
      </c>
      <c r="AP93" s="497"/>
    </row>
    <row r="94" spans="1:42" s="289" customFormat="1" ht="5.25" customHeight="1" x14ac:dyDescent="0.2">
      <c r="A94" s="1"/>
      <c r="B94" s="481"/>
      <c r="D94" s="356"/>
      <c r="E94" s="356"/>
      <c r="F94" s="356"/>
      <c r="G94" s="356"/>
      <c r="H94" s="356"/>
      <c r="I94" s="356"/>
      <c r="J94" s="356"/>
      <c r="K94" s="356"/>
      <c r="L94" s="356"/>
      <c r="M94" s="356"/>
      <c r="O94" s="371"/>
      <c r="S94" s="299"/>
      <c r="T94" s="299"/>
      <c r="W94" s="299"/>
      <c r="X94" s="299"/>
      <c r="AA94" s="299"/>
      <c r="AB94" s="299"/>
      <c r="AE94" s="299"/>
      <c r="AF94" s="299"/>
      <c r="AI94" s="299"/>
      <c r="AK94" s="299"/>
      <c r="AL94" s="299"/>
      <c r="AN94" s="497"/>
      <c r="AO94" s="715"/>
      <c r="AP94" s="497"/>
    </row>
    <row r="95" spans="1:42" s="289" customFormat="1" x14ac:dyDescent="0.2">
      <c r="A95" s="67" t="s">
        <v>42</v>
      </c>
      <c r="B95" s="480" t="str">
        <f>B41</f>
        <v>Co-I/PI:</v>
      </c>
      <c r="C95" s="289" t="str">
        <f>C41</f>
        <v>Insert Name</v>
      </c>
      <c r="D95" s="1062" t="s">
        <v>29</v>
      </c>
      <c r="E95" s="1062"/>
      <c r="F95" s="1062"/>
      <c r="G95" s="1062"/>
      <c r="H95" s="1062"/>
      <c r="I95" s="1062"/>
      <c r="J95" s="1062"/>
      <c r="K95" s="1062"/>
      <c r="L95" s="1062"/>
      <c r="M95" s="1062"/>
      <c r="O95" s="370">
        <v>0.51200000000000001</v>
      </c>
      <c r="Q95" s="297"/>
      <c r="R95" s="297"/>
      <c r="S95" s="298">
        <f>S41*O95</f>
        <v>0</v>
      </c>
      <c r="T95" s="299"/>
      <c r="U95" s="301"/>
      <c r="V95" s="301"/>
      <c r="W95" s="302">
        <f>W41*O95</f>
        <v>0</v>
      </c>
      <c r="X95" s="299"/>
      <c r="Y95" s="304"/>
      <c r="Z95" s="304"/>
      <c r="AA95" s="305">
        <f>AA41*O95</f>
        <v>0</v>
      </c>
      <c r="AB95" s="299"/>
      <c r="AC95" s="301"/>
      <c r="AD95" s="301"/>
      <c r="AE95" s="302">
        <f>AE41*O95</f>
        <v>0</v>
      </c>
      <c r="AF95" s="299"/>
      <c r="AG95" s="297"/>
      <c r="AH95" s="297"/>
      <c r="AI95" s="298">
        <f>AI41*O95</f>
        <v>0</v>
      </c>
      <c r="AK95" s="306">
        <f>S95+W95+AA95+AE95+AI95</f>
        <v>0</v>
      </c>
      <c r="AL95" s="299"/>
      <c r="AN95" s="497"/>
      <c r="AO95" s="714">
        <f>'COST MATCH BUDGET'!AK92</f>
        <v>0</v>
      </c>
      <c r="AP95" s="497"/>
    </row>
    <row r="96" spans="1:42" s="289" customFormat="1" x14ac:dyDescent="0.2">
      <c r="A96" s="1"/>
      <c r="B96" s="481" t="str">
        <f>B42</f>
        <v>Co-I/PI:</v>
      </c>
      <c r="C96" s="289" t="str">
        <f>C42</f>
        <v>Insert Name</v>
      </c>
      <c r="D96" s="1062" t="s">
        <v>31</v>
      </c>
      <c r="E96" s="1062"/>
      <c r="F96" s="1062"/>
      <c r="G96" s="1062"/>
      <c r="H96" s="1062"/>
      <c r="I96" s="1062"/>
      <c r="J96" s="1062"/>
      <c r="K96" s="1062"/>
      <c r="L96" s="1062"/>
      <c r="M96" s="1062"/>
      <c r="O96" s="370">
        <v>8.8499999999999995E-2</v>
      </c>
      <c r="Q96" s="297"/>
      <c r="R96" s="297"/>
      <c r="S96" s="298">
        <f>S42*O96</f>
        <v>0</v>
      </c>
      <c r="T96" s="299"/>
      <c r="U96" s="301"/>
      <c r="V96" s="301"/>
      <c r="W96" s="302">
        <f>W42*O96</f>
        <v>0</v>
      </c>
      <c r="X96" s="299"/>
      <c r="Y96" s="304"/>
      <c r="Z96" s="304"/>
      <c r="AA96" s="305">
        <f>AA42*O96</f>
        <v>0</v>
      </c>
      <c r="AB96" s="299"/>
      <c r="AC96" s="301"/>
      <c r="AD96" s="301"/>
      <c r="AE96" s="302">
        <f>AE42*O96</f>
        <v>0</v>
      </c>
      <c r="AF96" s="299"/>
      <c r="AG96" s="297"/>
      <c r="AH96" s="297"/>
      <c r="AI96" s="298">
        <f>AI42*O96</f>
        <v>0</v>
      </c>
      <c r="AK96" s="306">
        <f>S96+W96+AA96+AE96+AI96</f>
        <v>0</v>
      </c>
      <c r="AL96" s="299"/>
      <c r="AN96" s="497"/>
      <c r="AO96" s="714">
        <f>'COST MATCH BUDGET'!AK93</f>
        <v>0</v>
      </c>
      <c r="AP96" s="497"/>
    </row>
    <row r="97" spans="1:42" s="289" customFormat="1" ht="4.5" customHeight="1" x14ac:dyDescent="0.2">
      <c r="A97" s="1"/>
      <c r="B97" s="481"/>
      <c r="D97" s="356"/>
      <c r="E97" s="356"/>
      <c r="F97" s="356"/>
      <c r="G97" s="356"/>
      <c r="H97" s="356"/>
      <c r="I97" s="356"/>
      <c r="J97" s="356"/>
      <c r="K97" s="356"/>
      <c r="L97" s="356"/>
      <c r="M97" s="356"/>
      <c r="O97" s="371"/>
      <c r="S97" s="299"/>
      <c r="T97" s="299"/>
      <c r="W97" s="299"/>
      <c r="X97" s="299"/>
      <c r="AA97" s="299"/>
      <c r="AB97" s="299"/>
      <c r="AE97" s="299"/>
      <c r="AF97" s="299"/>
      <c r="AI97" s="299"/>
      <c r="AK97" s="299"/>
      <c r="AL97" s="299"/>
      <c r="AN97" s="497"/>
      <c r="AO97" s="715"/>
      <c r="AP97" s="497"/>
    </row>
    <row r="98" spans="1:42" s="289" customFormat="1" x14ac:dyDescent="0.2">
      <c r="A98" s="67" t="s">
        <v>43</v>
      </c>
      <c r="B98" s="480" t="str">
        <f>B44</f>
        <v>Co-I/PI:</v>
      </c>
      <c r="C98" s="289" t="str">
        <f>C44</f>
        <v>Insert Name</v>
      </c>
      <c r="D98" s="1062" t="s">
        <v>29</v>
      </c>
      <c r="E98" s="1062"/>
      <c r="F98" s="1062"/>
      <c r="G98" s="1062"/>
      <c r="H98" s="1062"/>
      <c r="I98" s="1062"/>
      <c r="J98" s="1062"/>
      <c r="K98" s="1062"/>
      <c r="L98" s="1062"/>
      <c r="M98" s="1062"/>
      <c r="O98" s="370">
        <v>0.51200000000000001</v>
      </c>
      <c r="Q98" s="297"/>
      <c r="R98" s="297"/>
      <c r="S98" s="298">
        <f>S44*O98</f>
        <v>0</v>
      </c>
      <c r="T98" s="299"/>
      <c r="U98" s="301"/>
      <c r="V98" s="301"/>
      <c r="W98" s="302">
        <f>W44*O98</f>
        <v>0</v>
      </c>
      <c r="X98" s="299"/>
      <c r="Y98" s="304"/>
      <c r="Z98" s="304"/>
      <c r="AA98" s="305">
        <f>AA44*O98</f>
        <v>0</v>
      </c>
      <c r="AB98" s="299"/>
      <c r="AC98" s="301"/>
      <c r="AD98" s="301"/>
      <c r="AE98" s="302">
        <f>AE44*O98</f>
        <v>0</v>
      </c>
      <c r="AF98" s="299"/>
      <c r="AG98" s="297"/>
      <c r="AH98" s="297"/>
      <c r="AI98" s="298">
        <f>AI44*O98</f>
        <v>0</v>
      </c>
      <c r="AK98" s="306">
        <f>S98+W98+AA98+AE98+AI98</f>
        <v>0</v>
      </c>
      <c r="AL98" s="299"/>
      <c r="AN98" s="497"/>
      <c r="AO98" s="714">
        <f>'COST MATCH BUDGET'!AK95</f>
        <v>0</v>
      </c>
      <c r="AP98" s="497"/>
    </row>
    <row r="99" spans="1:42" s="289" customFormat="1" x14ac:dyDescent="0.2">
      <c r="A99" s="1"/>
      <c r="B99" s="481" t="str">
        <f>B45</f>
        <v>Co-I/PI:</v>
      </c>
      <c r="C99" s="289" t="str">
        <f>C45</f>
        <v>Insert Name</v>
      </c>
      <c r="D99" s="1062" t="s">
        <v>31</v>
      </c>
      <c r="E99" s="1062"/>
      <c r="F99" s="1062"/>
      <c r="G99" s="1062"/>
      <c r="H99" s="1062"/>
      <c r="I99" s="1062"/>
      <c r="J99" s="1062"/>
      <c r="K99" s="1062"/>
      <c r="L99" s="1062"/>
      <c r="M99" s="1062"/>
      <c r="O99" s="370">
        <v>8.8499999999999995E-2</v>
      </c>
      <c r="Q99" s="297"/>
      <c r="R99" s="297"/>
      <c r="S99" s="298">
        <f>S45*O99</f>
        <v>0</v>
      </c>
      <c r="T99" s="299"/>
      <c r="U99" s="301"/>
      <c r="V99" s="301"/>
      <c r="W99" s="302">
        <f>W45*O99</f>
        <v>0</v>
      </c>
      <c r="X99" s="299"/>
      <c r="Y99" s="304"/>
      <c r="Z99" s="304"/>
      <c r="AA99" s="305">
        <f>AA45*O99</f>
        <v>0</v>
      </c>
      <c r="AB99" s="299"/>
      <c r="AC99" s="301"/>
      <c r="AD99" s="301"/>
      <c r="AE99" s="302">
        <f>AE45*O99</f>
        <v>0</v>
      </c>
      <c r="AF99" s="299"/>
      <c r="AG99" s="297"/>
      <c r="AH99" s="297"/>
      <c r="AI99" s="298">
        <f>AI45*O99</f>
        <v>0</v>
      </c>
      <c r="AK99" s="306">
        <f>S99+W99+AA99+AE99+AI99</f>
        <v>0</v>
      </c>
      <c r="AL99" s="299"/>
      <c r="AN99" s="497"/>
      <c r="AO99" s="714">
        <f>'COST MATCH BUDGET'!AK96</f>
        <v>0</v>
      </c>
      <c r="AP99" s="497"/>
    </row>
    <row r="100" spans="1:42" s="289" customFormat="1" ht="6.75" customHeight="1" x14ac:dyDescent="0.2">
      <c r="A100" s="1"/>
      <c r="B100" s="1"/>
      <c r="D100" s="361"/>
      <c r="E100" s="361"/>
      <c r="F100" s="361"/>
      <c r="G100" s="361"/>
      <c r="H100" s="361"/>
      <c r="I100" s="361"/>
      <c r="J100" s="361"/>
      <c r="K100" s="361"/>
      <c r="L100" s="361"/>
      <c r="M100" s="361"/>
      <c r="O100" s="371"/>
      <c r="S100" s="299"/>
      <c r="T100" s="299"/>
      <c r="W100" s="299"/>
      <c r="X100" s="299"/>
      <c r="AA100" s="299"/>
      <c r="AB100" s="299"/>
      <c r="AE100" s="299"/>
      <c r="AF100" s="299"/>
      <c r="AI100" s="299"/>
      <c r="AK100" s="299"/>
      <c r="AL100" s="299"/>
      <c r="AN100" s="497"/>
      <c r="AO100" s="715"/>
      <c r="AP100" s="497"/>
    </row>
    <row r="101" spans="1:42" s="289" customFormat="1" x14ac:dyDescent="0.2">
      <c r="A101" s="67" t="s">
        <v>39</v>
      </c>
      <c r="B101" s="480" t="s">
        <v>47</v>
      </c>
      <c r="C101" s="355" t="str">
        <f>C50</f>
        <v>Insert Name</v>
      </c>
      <c r="D101" s="1062" t="s">
        <v>630</v>
      </c>
      <c r="E101" s="1062"/>
      <c r="F101" s="1062"/>
      <c r="G101" s="1062"/>
      <c r="H101" s="1062"/>
      <c r="I101" s="1062"/>
      <c r="J101" s="1062"/>
      <c r="K101" s="1062"/>
      <c r="L101" s="1062"/>
      <c r="M101" s="1062"/>
      <c r="O101" s="371">
        <v>0.61629999999999996</v>
      </c>
      <c r="Q101" s="297"/>
      <c r="R101" s="297"/>
      <c r="S101" s="298">
        <f>S50*O101</f>
        <v>0</v>
      </c>
      <c r="T101" s="299"/>
      <c r="U101" s="301"/>
      <c r="V101" s="301"/>
      <c r="W101" s="302">
        <f>W50*O101</f>
        <v>0</v>
      </c>
      <c r="X101" s="299"/>
      <c r="Y101" s="304"/>
      <c r="Z101" s="304"/>
      <c r="AA101" s="305">
        <f>AA50*O101</f>
        <v>0</v>
      </c>
      <c r="AB101" s="299"/>
      <c r="AC101" s="301"/>
      <c r="AD101" s="301"/>
      <c r="AE101" s="302">
        <f>AE50*O101</f>
        <v>0</v>
      </c>
      <c r="AF101" s="299"/>
      <c r="AG101" s="297"/>
      <c r="AH101" s="297"/>
      <c r="AI101" s="298">
        <f>AI50*O101</f>
        <v>0</v>
      </c>
      <c r="AK101" s="306">
        <f>S101+W101+AA101+AE101+AI101</f>
        <v>0</v>
      </c>
      <c r="AL101" s="299"/>
      <c r="AN101" s="497"/>
      <c r="AO101" s="714">
        <f>'COST MATCH BUDGET'!AK98</f>
        <v>0</v>
      </c>
      <c r="AP101" s="497"/>
    </row>
    <row r="102" spans="1:42" s="289" customFormat="1" x14ac:dyDescent="0.2">
      <c r="A102" s="67" t="s">
        <v>41</v>
      </c>
      <c r="B102" s="480" t="str">
        <f>B51</f>
        <v>TBD</v>
      </c>
      <c r="C102" s="355" t="str">
        <f>C51</f>
        <v>Insert Name</v>
      </c>
      <c r="D102" s="1062" t="s">
        <v>630</v>
      </c>
      <c r="E102" s="1062"/>
      <c r="F102" s="1062"/>
      <c r="G102" s="1062"/>
      <c r="H102" s="1062"/>
      <c r="I102" s="1062"/>
      <c r="J102" s="1062"/>
      <c r="K102" s="1062"/>
      <c r="L102" s="1062"/>
      <c r="M102" s="1062"/>
      <c r="O102" s="371">
        <v>0.61629999999999996</v>
      </c>
      <c r="Q102" s="297"/>
      <c r="R102" s="297"/>
      <c r="S102" s="298">
        <f>S51*O102</f>
        <v>0</v>
      </c>
      <c r="T102" s="299"/>
      <c r="U102" s="301"/>
      <c r="V102" s="461"/>
      <c r="W102" s="302">
        <f>W51*O102</f>
        <v>0</v>
      </c>
      <c r="X102" s="299"/>
      <c r="Y102" s="304"/>
      <c r="Z102" s="304"/>
      <c r="AA102" s="305">
        <f>AA51*O102</f>
        <v>0</v>
      </c>
      <c r="AB102" s="299"/>
      <c r="AC102" s="301"/>
      <c r="AD102" s="301"/>
      <c r="AE102" s="302">
        <f>AE51*O102</f>
        <v>0</v>
      </c>
      <c r="AF102" s="299"/>
      <c r="AG102" s="297"/>
      <c r="AH102" s="297"/>
      <c r="AI102" s="298">
        <f>AI51*O102</f>
        <v>0</v>
      </c>
      <c r="AK102" s="306">
        <f>S102+W102+AA102+AE102+AI102</f>
        <v>0</v>
      </c>
      <c r="AL102" s="299"/>
      <c r="AN102" s="497"/>
      <c r="AO102" s="714">
        <f>'COST MATCH BUDGET'!AK99</f>
        <v>0</v>
      </c>
      <c r="AP102" s="497"/>
    </row>
    <row r="103" spans="1:42" s="289" customFormat="1" x14ac:dyDescent="0.2">
      <c r="A103" s="67" t="s">
        <v>42</v>
      </c>
      <c r="B103" s="480" t="str">
        <f>B52</f>
        <v>TBD</v>
      </c>
      <c r="C103" s="355" t="str">
        <f>C52</f>
        <v>Insert Name</v>
      </c>
      <c r="D103" s="1062" t="s">
        <v>630</v>
      </c>
      <c r="E103" s="1062"/>
      <c r="F103" s="1062"/>
      <c r="G103" s="1062"/>
      <c r="H103" s="1062"/>
      <c r="I103" s="1062"/>
      <c r="J103" s="1062"/>
      <c r="K103" s="1062"/>
      <c r="L103" s="1062"/>
      <c r="M103" s="1062"/>
      <c r="O103" s="371">
        <v>0.61629999999999996</v>
      </c>
      <c r="Q103" s="297"/>
      <c r="R103" s="297"/>
      <c r="S103" s="298">
        <f>S52*O103</f>
        <v>0</v>
      </c>
      <c r="T103" s="299"/>
      <c r="U103" s="301"/>
      <c r="V103" s="301"/>
      <c r="W103" s="302">
        <f>W52*O103</f>
        <v>0</v>
      </c>
      <c r="X103" s="299"/>
      <c r="Y103" s="304"/>
      <c r="Z103" s="304"/>
      <c r="AA103" s="305">
        <f>AA52*O103</f>
        <v>0</v>
      </c>
      <c r="AB103" s="299"/>
      <c r="AC103" s="301"/>
      <c r="AD103" s="301"/>
      <c r="AE103" s="302">
        <f>AE52*O103</f>
        <v>0</v>
      </c>
      <c r="AF103" s="299"/>
      <c r="AG103" s="297"/>
      <c r="AH103" s="297"/>
      <c r="AI103" s="298">
        <f>AI52*O103</f>
        <v>0</v>
      </c>
      <c r="AK103" s="306">
        <f>S103+W103+AA103+AE103+AI103</f>
        <v>0</v>
      </c>
      <c r="AL103" s="299"/>
      <c r="AN103" s="497"/>
      <c r="AO103" s="714">
        <f>'COST MATCH BUDGET'!AK100</f>
        <v>0</v>
      </c>
      <c r="AP103" s="497"/>
    </row>
    <row r="104" spans="1:42" s="289" customFormat="1" x14ac:dyDescent="0.2">
      <c r="A104" s="67" t="s">
        <v>43</v>
      </c>
      <c r="B104" s="480" t="str">
        <f>B53</f>
        <v>TBD</v>
      </c>
      <c r="C104" s="355" t="str">
        <f>C53</f>
        <v>Insert Name</v>
      </c>
      <c r="D104" s="1062" t="s">
        <v>630</v>
      </c>
      <c r="E104" s="1062"/>
      <c r="F104" s="1062"/>
      <c r="G104" s="1062"/>
      <c r="H104" s="1062"/>
      <c r="I104" s="1062"/>
      <c r="J104" s="1062"/>
      <c r="K104" s="1062"/>
      <c r="L104" s="1062"/>
      <c r="M104" s="1062"/>
      <c r="O104" s="371">
        <v>0.61629999999999996</v>
      </c>
      <c r="Q104" s="297"/>
      <c r="R104" s="297"/>
      <c r="S104" s="298">
        <f>S53*O104</f>
        <v>0</v>
      </c>
      <c r="T104" s="299"/>
      <c r="U104" s="301"/>
      <c r="V104" s="301"/>
      <c r="W104" s="302">
        <f>W53*O104</f>
        <v>0</v>
      </c>
      <c r="X104" s="299"/>
      <c r="Y104" s="304"/>
      <c r="Z104" s="304"/>
      <c r="AA104" s="305">
        <f>AA53*O104</f>
        <v>0</v>
      </c>
      <c r="AB104" s="299"/>
      <c r="AC104" s="301"/>
      <c r="AD104" s="301"/>
      <c r="AE104" s="302">
        <f>AE53*O104</f>
        <v>0</v>
      </c>
      <c r="AF104" s="299"/>
      <c r="AG104" s="297"/>
      <c r="AH104" s="297"/>
      <c r="AI104" s="298">
        <f>AI53*O104</f>
        <v>0</v>
      </c>
      <c r="AK104" s="306">
        <f>S104+W104+AA104+AE104+AI104</f>
        <v>0</v>
      </c>
      <c r="AL104" s="299"/>
      <c r="AN104" s="497"/>
      <c r="AO104" s="714">
        <f>'COST MATCH BUDGET'!AK101</f>
        <v>0</v>
      </c>
      <c r="AP104" s="497"/>
    </row>
    <row r="105" spans="1:42" s="289" customFormat="1" ht="6.75" customHeight="1" x14ac:dyDescent="0.2">
      <c r="A105" s="1"/>
      <c r="B105" s="481"/>
      <c r="C105" s="355"/>
      <c r="D105" s="355"/>
      <c r="E105" s="355"/>
      <c r="F105" s="355"/>
      <c r="G105" s="355"/>
      <c r="H105" s="356"/>
      <c r="I105" s="355"/>
      <c r="J105" s="355"/>
      <c r="K105" s="355"/>
      <c r="L105" s="355"/>
      <c r="M105" s="356"/>
      <c r="O105" s="371"/>
      <c r="S105" s="299"/>
      <c r="T105" s="299"/>
      <c r="W105" s="299"/>
      <c r="X105" s="299"/>
      <c r="AA105" s="299"/>
      <c r="AB105" s="299"/>
      <c r="AE105" s="299"/>
      <c r="AF105" s="299"/>
      <c r="AI105" s="299"/>
      <c r="AK105" s="299"/>
      <c r="AL105" s="299"/>
      <c r="AN105" s="497"/>
      <c r="AO105" s="715"/>
      <c r="AP105" s="497"/>
    </row>
    <row r="106" spans="1:42" s="289" customFormat="1" x14ac:dyDescent="0.2">
      <c r="A106" s="67" t="s">
        <v>39</v>
      </c>
      <c r="B106" s="480" t="str">
        <f t="shared" ref="B106:C109" si="0">B56</f>
        <v>TBD</v>
      </c>
      <c r="C106" s="355" t="str">
        <f t="shared" si="0"/>
        <v>Insert Name</v>
      </c>
      <c r="D106" s="1062" t="s">
        <v>50</v>
      </c>
      <c r="E106" s="1062"/>
      <c r="F106" s="1062"/>
      <c r="G106" s="1062"/>
      <c r="H106" s="1062"/>
      <c r="I106" s="1062"/>
      <c r="J106" s="1062"/>
      <c r="K106" s="1062"/>
      <c r="L106" s="1062"/>
      <c r="M106" s="1062"/>
      <c r="O106" s="370">
        <v>0.64449999999999996</v>
      </c>
      <c r="Q106" s="297"/>
      <c r="R106" s="297"/>
      <c r="S106" s="298">
        <f>S56*O106</f>
        <v>0</v>
      </c>
      <c r="T106" s="299"/>
      <c r="U106" s="301"/>
      <c r="V106" s="301"/>
      <c r="W106" s="302">
        <f>W56*O106</f>
        <v>0</v>
      </c>
      <c r="X106" s="299"/>
      <c r="Y106" s="304"/>
      <c r="Z106" s="304"/>
      <c r="AA106" s="305">
        <f>AA56*O106</f>
        <v>0</v>
      </c>
      <c r="AB106" s="299"/>
      <c r="AC106" s="301"/>
      <c r="AD106" s="301"/>
      <c r="AE106" s="302">
        <f>AE56*O106</f>
        <v>0</v>
      </c>
      <c r="AF106" s="299"/>
      <c r="AG106" s="297"/>
      <c r="AH106" s="297"/>
      <c r="AI106" s="298">
        <f>AI56*O106</f>
        <v>0</v>
      </c>
      <c r="AK106" s="306">
        <f>S106+W106+AA106+AE106+AI106</f>
        <v>0</v>
      </c>
      <c r="AL106" s="299"/>
      <c r="AN106" s="497"/>
      <c r="AO106" s="714">
        <f>'COST MATCH BUDGET'!AK103</f>
        <v>0</v>
      </c>
      <c r="AP106" s="497"/>
    </row>
    <row r="107" spans="1:42" s="289" customFormat="1" x14ac:dyDescent="0.2">
      <c r="A107" s="67" t="s">
        <v>41</v>
      </c>
      <c r="B107" s="480" t="str">
        <f t="shared" si="0"/>
        <v>TBD</v>
      </c>
      <c r="C107" s="355" t="str">
        <f t="shared" si="0"/>
        <v>Insert Name</v>
      </c>
      <c r="D107" s="1062" t="s">
        <v>50</v>
      </c>
      <c r="E107" s="1062"/>
      <c r="F107" s="1062"/>
      <c r="G107" s="1062"/>
      <c r="H107" s="1062"/>
      <c r="I107" s="1062"/>
      <c r="J107" s="1062"/>
      <c r="K107" s="1062"/>
      <c r="L107" s="1062"/>
      <c r="M107" s="1062"/>
      <c r="O107" s="370">
        <v>0.64449999999999996</v>
      </c>
      <c r="Q107" s="297"/>
      <c r="R107" s="297"/>
      <c r="S107" s="298">
        <f>S57*O107</f>
        <v>0</v>
      </c>
      <c r="T107" s="299"/>
      <c r="U107" s="301"/>
      <c r="V107" s="301"/>
      <c r="W107" s="302">
        <f>W57*O107</f>
        <v>0</v>
      </c>
      <c r="X107" s="299"/>
      <c r="Y107" s="304"/>
      <c r="Z107" s="304"/>
      <c r="AA107" s="305">
        <f>AA57*O107</f>
        <v>0</v>
      </c>
      <c r="AB107" s="299"/>
      <c r="AC107" s="301"/>
      <c r="AD107" s="301"/>
      <c r="AE107" s="302">
        <f>AE57*O107</f>
        <v>0</v>
      </c>
      <c r="AF107" s="299"/>
      <c r="AG107" s="297"/>
      <c r="AH107" s="297"/>
      <c r="AI107" s="298">
        <f>AI57*O107</f>
        <v>0</v>
      </c>
      <c r="AK107" s="306">
        <f>S107+W107+AA107+AE107+AI107</f>
        <v>0</v>
      </c>
      <c r="AL107" s="299"/>
      <c r="AN107" s="497"/>
      <c r="AO107" s="714">
        <f>'COST MATCH BUDGET'!AK104</f>
        <v>0</v>
      </c>
      <c r="AP107" s="497"/>
    </row>
    <row r="108" spans="1:42" s="289" customFormat="1" x14ac:dyDescent="0.2">
      <c r="A108" s="67" t="s">
        <v>42</v>
      </c>
      <c r="B108" s="480" t="str">
        <f t="shared" si="0"/>
        <v>TBD</v>
      </c>
      <c r="C108" s="355" t="str">
        <f t="shared" si="0"/>
        <v>Insert Name</v>
      </c>
      <c r="D108" s="1062" t="s">
        <v>50</v>
      </c>
      <c r="E108" s="1062"/>
      <c r="F108" s="1062"/>
      <c r="G108" s="1062"/>
      <c r="H108" s="1062"/>
      <c r="I108" s="1062"/>
      <c r="J108" s="1062"/>
      <c r="K108" s="1062"/>
      <c r="L108" s="1062"/>
      <c r="M108" s="1062"/>
      <c r="N108" s="283"/>
      <c r="O108" s="370">
        <v>0.64449999999999996</v>
      </c>
      <c r="Q108" s="297"/>
      <c r="R108" s="297"/>
      <c r="S108" s="298">
        <f>S58*O108</f>
        <v>0</v>
      </c>
      <c r="T108" s="299"/>
      <c r="U108" s="301"/>
      <c r="V108" s="301"/>
      <c r="W108" s="302">
        <f>W58*O108</f>
        <v>0</v>
      </c>
      <c r="X108" s="299"/>
      <c r="Y108" s="304"/>
      <c r="Z108" s="304"/>
      <c r="AA108" s="305">
        <f>AA58*O108</f>
        <v>0</v>
      </c>
      <c r="AB108" s="299"/>
      <c r="AC108" s="301"/>
      <c r="AD108" s="301"/>
      <c r="AE108" s="302">
        <f>AE58*O108</f>
        <v>0</v>
      </c>
      <c r="AF108" s="299"/>
      <c r="AG108" s="297"/>
      <c r="AH108" s="297"/>
      <c r="AI108" s="298">
        <f>AI58*O108</f>
        <v>0</v>
      </c>
      <c r="AK108" s="306">
        <f>S108+W108+AA108+AE108+AI108</f>
        <v>0</v>
      </c>
      <c r="AL108" s="299"/>
      <c r="AN108" s="497"/>
      <c r="AO108" s="714">
        <f>'COST MATCH BUDGET'!AK105</f>
        <v>0</v>
      </c>
      <c r="AP108" s="497"/>
    </row>
    <row r="109" spans="1:42" s="289" customFormat="1" x14ac:dyDescent="0.2">
      <c r="A109" s="67" t="s">
        <v>43</v>
      </c>
      <c r="B109" s="480" t="str">
        <f t="shared" si="0"/>
        <v>TBD</v>
      </c>
      <c r="C109" s="355" t="str">
        <f t="shared" si="0"/>
        <v>Insert Name</v>
      </c>
      <c r="D109" s="1062" t="s">
        <v>50</v>
      </c>
      <c r="E109" s="1062"/>
      <c r="F109" s="1062"/>
      <c r="G109" s="1062"/>
      <c r="H109" s="1062"/>
      <c r="I109" s="1062"/>
      <c r="J109" s="1062"/>
      <c r="K109" s="1062"/>
      <c r="L109" s="1062"/>
      <c r="M109" s="1062"/>
      <c r="O109" s="370">
        <v>0.64449999999999996</v>
      </c>
      <c r="Q109" s="297"/>
      <c r="R109" s="297"/>
      <c r="S109" s="298">
        <f>S59*O109</f>
        <v>0</v>
      </c>
      <c r="T109" s="299"/>
      <c r="U109" s="301"/>
      <c r="V109" s="301"/>
      <c r="W109" s="302">
        <f>W59*O109</f>
        <v>0</v>
      </c>
      <c r="X109" s="299"/>
      <c r="Y109" s="304"/>
      <c r="Z109" s="304"/>
      <c r="AA109" s="305">
        <f>AA59*O109</f>
        <v>0</v>
      </c>
      <c r="AB109" s="299"/>
      <c r="AC109" s="301"/>
      <c r="AD109" s="301"/>
      <c r="AE109" s="302">
        <f>AE59*O109</f>
        <v>0</v>
      </c>
      <c r="AF109" s="299"/>
      <c r="AG109" s="297"/>
      <c r="AH109" s="297"/>
      <c r="AI109" s="298">
        <f>AI59*O109</f>
        <v>0</v>
      </c>
      <c r="AK109" s="306">
        <f>S109+W109+AA109+AE109+AI109</f>
        <v>0</v>
      </c>
      <c r="AL109" s="299"/>
      <c r="AN109" s="497"/>
      <c r="AO109" s="714">
        <f>'COST MATCH BUDGET'!AK106</f>
        <v>0</v>
      </c>
      <c r="AP109" s="497"/>
    </row>
    <row r="110" spans="1:42" s="289" customFormat="1" ht="6" customHeight="1" x14ac:dyDescent="0.2">
      <c r="A110" s="1"/>
      <c r="B110" s="481"/>
      <c r="C110" s="355"/>
      <c r="D110" s="355"/>
      <c r="E110" s="355"/>
      <c r="F110" s="355"/>
      <c r="G110" s="355"/>
      <c r="H110" s="356"/>
      <c r="I110" s="355"/>
      <c r="J110" s="355"/>
      <c r="K110" s="355"/>
      <c r="L110" s="355"/>
      <c r="M110" s="356"/>
      <c r="O110" s="371"/>
      <c r="S110" s="299"/>
      <c r="T110" s="299"/>
      <c r="W110" s="299"/>
      <c r="X110" s="299"/>
      <c r="AA110" s="299"/>
      <c r="AB110" s="299"/>
      <c r="AE110" s="299"/>
      <c r="AF110" s="299"/>
      <c r="AI110" s="299"/>
      <c r="AK110" s="299"/>
      <c r="AL110" s="299"/>
      <c r="AN110" s="497"/>
      <c r="AO110" s="715"/>
      <c r="AP110" s="497"/>
    </row>
    <row r="111" spans="1:42" s="289" customFormat="1" x14ac:dyDescent="0.2">
      <c r="A111" s="67" t="str">
        <f t="shared" ref="A111:C112" si="1">A61</f>
        <v>5.</v>
      </c>
      <c r="B111" s="480" t="str">
        <f t="shared" si="1"/>
        <v>TBD</v>
      </c>
      <c r="C111" s="355" t="str">
        <f t="shared" si="1"/>
        <v>Insert Name</v>
      </c>
      <c r="D111" s="1062" t="s">
        <v>50</v>
      </c>
      <c r="E111" s="1062"/>
      <c r="F111" s="1062"/>
      <c r="G111" s="1062"/>
      <c r="H111" s="1062"/>
      <c r="I111" s="1062"/>
      <c r="J111" s="1062"/>
      <c r="K111" s="1062"/>
      <c r="L111" s="1062"/>
      <c r="M111" s="1062"/>
      <c r="N111" s="283"/>
      <c r="O111" s="370">
        <v>0.64449999999999996</v>
      </c>
      <c r="Q111" s="297"/>
      <c r="R111" s="297"/>
      <c r="S111" s="298">
        <f>S61*O111</f>
        <v>0</v>
      </c>
      <c r="T111" s="299"/>
      <c r="U111" s="301"/>
      <c r="V111" s="301"/>
      <c r="W111" s="302">
        <f>W61*O111</f>
        <v>0</v>
      </c>
      <c r="X111" s="299"/>
      <c r="Y111" s="304"/>
      <c r="Z111" s="304"/>
      <c r="AA111" s="305">
        <f>AA61*O111</f>
        <v>0</v>
      </c>
      <c r="AB111" s="299"/>
      <c r="AC111" s="301"/>
      <c r="AD111" s="301"/>
      <c r="AE111" s="302">
        <f>AE61*O111</f>
        <v>0</v>
      </c>
      <c r="AF111" s="299"/>
      <c r="AG111" s="297"/>
      <c r="AH111" s="297"/>
      <c r="AI111" s="298">
        <f>AI61*O111</f>
        <v>0</v>
      </c>
      <c r="AK111" s="306">
        <f>S111+W111+AA111+AE111+AI111</f>
        <v>0</v>
      </c>
      <c r="AL111" s="299"/>
      <c r="AN111" s="497"/>
      <c r="AO111" s="714">
        <f>'COST MATCH BUDGET'!AK108</f>
        <v>0</v>
      </c>
      <c r="AP111" s="497"/>
    </row>
    <row r="112" spans="1:42" s="289" customFormat="1" x14ac:dyDescent="0.2">
      <c r="A112" s="67" t="str">
        <f t="shared" si="1"/>
        <v>6.</v>
      </c>
      <c r="B112" s="480" t="str">
        <f t="shared" si="1"/>
        <v>TBD</v>
      </c>
      <c r="C112" s="355" t="str">
        <f t="shared" si="1"/>
        <v>Insert Name</v>
      </c>
      <c r="D112" s="1062" t="s">
        <v>50</v>
      </c>
      <c r="E112" s="1062"/>
      <c r="F112" s="1062"/>
      <c r="G112" s="1062"/>
      <c r="H112" s="1062"/>
      <c r="I112" s="1062"/>
      <c r="J112" s="1062"/>
      <c r="K112" s="1062"/>
      <c r="L112" s="1062"/>
      <c r="M112" s="1062"/>
      <c r="N112" s="283"/>
      <c r="O112" s="370">
        <v>0.64449999999999996</v>
      </c>
      <c r="Q112" s="297"/>
      <c r="R112" s="297"/>
      <c r="S112" s="298">
        <f>S62*O112</f>
        <v>0</v>
      </c>
      <c r="T112" s="299"/>
      <c r="U112" s="301"/>
      <c r="V112" s="301"/>
      <c r="W112" s="302">
        <f>W62*O112</f>
        <v>0</v>
      </c>
      <c r="X112" s="299"/>
      <c r="Y112" s="304"/>
      <c r="Z112" s="304"/>
      <c r="AA112" s="305">
        <f>AA62*O112</f>
        <v>0</v>
      </c>
      <c r="AB112" s="299"/>
      <c r="AC112" s="301"/>
      <c r="AD112" s="301"/>
      <c r="AE112" s="302">
        <f>AE62*O112</f>
        <v>0</v>
      </c>
      <c r="AF112" s="299"/>
      <c r="AG112" s="297"/>
      <c r="AH112" s="297"/>
      <c r="AI112" s="298">
        <f>AI62*O112</f>
        <v>0</v>
      </c>
      <c r="AK112" s="306">
        <f>S112+W112+AA112+AE112+AI112</f>
        <v>0</v>
      </c>
      <c r="AL112" s="299"/>
      <c r="AN112" s="497"/>
      <c r="AO112" s="714">
        <f>'COST MATCH BUDGET'!AK109</f>
        <v>0</v>
      </c>
      <c r="AP112" s="497"/>
    </row>
    <row r="113" spans="1:42" s="289" customFormat="1" ht="5.25" customHeight="1" x14ac:dyDescent="0.2">
      <c r="B113" s="60"/>
      <c r="O113" s="371"/>
      <c r="S113" s="299"/>
      <c r="T113" s="299"/>
      <c r="W113" s="299"/>
      <c r="X113" s="299"/>
      <c r="AA113" s="299"/>
      <c r="AB113" s="299"/>
      <c r="AE113" s="299"/>
      <c r="AF113" s="299"/>
      <c r="AI113" s="299"/>
      <c r="AK113" s="299"/>
      <c r="AL113" s="299"/>
      <c r="AN113" s="497"/>
      <c r="AO113" s="715"/>
      <c r="AP113" s="497"/>
    </row>
    <row r="114" spans="1:42" s="289" customFormat="1" ht="12.75" customHeight="1" x14ac:dyDescent="0.2">
      <c r="B114" s="67" t="str">
        <f>B65</f>
        <v>1.</v>
      </c>
      <c r="C114" s="355" t="s">
        <v>54</v>
      </c>
      <c r="D114" s="1063" t="s">
        <v>63</v>
      </c>
      <c r="E114" s="1063"/>
      <c r="F114" s="1063"/>
      <c r="G114" s="1063"/>
      <c r="H114" s="1063"/>
      <c r="I114" s="1063"/>
      <c r="J114" s="1063"/>
      <c r="K114" s="1063"/>
      <c r="L114" s="1063"/>
      <c r="M114" s="1063"/>
      <c r="O114" s="371">
        <v>0.10680000000000001</v>
      </c>
      <c r="Q114" s="297"/>
      <c r="R114" s="297"/>
      <c r="S114" s="298">
        <f>S67*O114</f>
        <v>0</v>
      </c>
      <c r="T114" s="299"/>
      <c r="U114" s="301"/>
      <c r="V114" s="301"/>
      <c r="W114" s="302">
        <f>W67*O114</f>
        <v>0</v>
      </c>
      <c r="X114" s="299"/>
      <c r="Y114" s="304"/>
      <c r="Z114" s="304"/>
      <c r="AA114" s="305">
        <f>AA67*O114</f>
        <v>0</v>
      </c>
      <c r="AB114" s="299"/>
      <c r="AC114" s="301"/>
      <c r="AD114" s="301"/>
      <c r="AE114" s="302">
        <f>AE67*O114</f>
        <v>0</v>
      </c>
      <c r="AF114" s="299"/>
      <c r="AG114" s="297"/>
      <c r="AH114" s="297"/>
      <c r="AI114" s="298">
        <f>AI67*O114</f>
        <v>0</v>
      </c>
      <c r="AK114" s="306">
        <f>S114+W114+AA114+AE114+AI114</f>
        <v>0</v>
      </c>
      <c r="AL114" s="299"/>
      <c r="AN114" s="497"/>
      <c r="AO114" s="714">
        <f>'COST MATCH BUDGET'!AK111</f>
        <v>0</v>
      </c>
      <c r="AP114" s="497"/>
    </row>
    <row r="115" spans="1:42" s="289" customFormat="1" ht="12.75" customHeight="1" x14ac:dyDescent="0.2">
      <c r="B115" s="67" t="str">
        <f>B70</f>
        <v>2.</v>
      </c>
      <c r="C115" s="289" t="s">
        <v>58</v>
      </c>
      <c r="D115" s="1063" t="s">
        <v>63</v>
      </c>
      <c r="E115" s="1063"/>
      <c r="F115" s="1063"/>
      <c r="G115" s="1063"/>
      <c r="H115" s="1063"/>
      <c r="I115" s="1063"/>
      <c r="J115" s="1063"/>
      <c r="K115" s="1063"/>
      <c r="L115" s="1063"/>
      <c r="M115" s="1063"/>
      <c r="O115" s="371">
        <v>0.10680000000000001</v>
      </c>
      <c r="Q115" s="297"/>
      <c r="R115" s="297"/>
      <c r="S115" s="298">
        <f>S72*O115</f>
        <v>0</v>
      </c>
      <c r="T115" s="299"/>
      <c r="U115" s="301"/>
      <c r="V115" s="301"/>
      <c r="W115" s="302">
        <f>W72*O115</f>
        <v>0</v>
      </c>
      <c r="X115" s="299"/>
      <c r="Y115" s="304"/>
      <c r="Z115" s="304"/>
      <c r="AA115" s="305">
        <f>AA72*O115</f>
        <v>0</v>
      </c>
      <c r="AB115" s="299"/>
      <c r="AC115" s="301"/>
      <c r="AD115" s="301"/>
      <c r="AE115" s="302">
        <f>AE72*O115</f>
        <v>0</v>
      </c>
      <c r="AF115" s="299"/>
      <c r="AG115" s="297"/>
      <c r="AH115" s="297"/>
      <c r="AI115" s="298">
        <f>AI72*O115</f>
        <v>0</v>
      </c>
      <c r="AK115" s="306">
        <f>S115+W115+AA115+AE115+AI115</f>
        <v>0</v>
      </c>
      <c r="AL115" s="299"/>
      <c r="AN115" s="497"/>
      <c r="AO115" s="714">
        <f>'COST MATCH BUDGET'!AK112</f>
        <v>0</v>
      </c>
      <c r="AP115" s="497"/>
    </row>
    <row r="116" spans="1:42" ht="6" customHeight="1" x14ac:dyDescent="0.2">
      <c r="A116" s="289"/>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89"/>
      <c r="AE116" s="289"/>
      <c r="AF116" s="289"/>
      <c r="AG116" s="289"/>
      <c r="AH116" s="289"/>
      <c r="AI116" s="289"/>
      <c r="AJ116" s="289"/>
      <c r="AK116" s="289"/>
      <c r="AL116" s="289"/>
      <c r="AN116" s="495"/>
      <c r="AO116" s="914"/>
      <c r="AP116" s="495"/>
    </row>
    <row r="117" spans="1:42" s="17" customFormat="1" x14ac:dyDescent="0.2">
      <c r="A117" s="289"/>
      <c r="B117" s="289"/>
      <c r="C117" s="1082" t="s">
        <v>64</v>
      </c>
      <c r="D117" s="1083"/>
      <c r="E117" s="1083"/>
      <c r="F117" s="1083"/>
      <c r="G117" s="1083"/>
      <c r="H117" s="1083"/>
      <c r="I117" s="1083"/>
      <c r="J117" s="1083"/>
      <c r="K117" s="1083"/>
      <c r="L117" s="1083"/>
      <c r="M117" s="1083"/>
      <c r="N117" s="1083"/>
      <c r="O117" s="1083"/>
      <c r="P117" s="1083"/>
      <c r="Q117" s="482"/>
      <c r="R117" s="482"/>
      <c r="S117" s="483">
        <f>SUM(S78:S115)</f>
        <v>0</v>
      </c>
      <c r="T117" s="483"/>
      <c r="U117" s="482"/>
      <c r="V117" s="482"/>
      <c r="W117" s="483">
        <f>SUM(W78:W115)</f>
        <v>0</v>
      </c>
      <c r="X117" s="483"/>
      <c r="Y117" s="482"/>
      <c r="Z117" s="482"/>
      <c r="AA117" s="483">
        <f>SUM(AA78:AA115)</f>
        <v>0</v>
      </c>
      <c r="AB117" s="483"/>
      <c r="AC117" s="482"/>
      <c r="AD117" s="482"/>
      <c r="AE117" s="483">
        <f>SUM(AE78:AE115)</f>
        <v>0</v>
      </c>
      <c r="AF117" s="483"/>
      <c r="AG117" s="482"/>
      <c r="AH117" s="482"/>
      <c r="AI117" s="483">
        <f>SUM(AI78:AI115)</f>
        <v>0</v>
      </c>
      <c r="AJ117" s="482"/>
      <c r="AK117" s="484">
        <f>S117+W117+AA117+AE117+AI117</f>
        <v>0</v>
      </c>
      <c r="AL117" s="551"/>
      <c r="AM117" s="326"/>
      <c r="AN117" s="498"/>
      <c r="AO117" s="489">
        <f>'COST MATCH BUDGET'!AK114</f>
        <v>0</v>
      </c>
      <c r="AP117" s="498"/>
    </row>
    <row r="118" spans="1:42" ht="8.25" customHeight="1" thickBot="1" x14ac:dyDescent="0.25">
      <c r="A118" s="289"/>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N118" s="495"/>
      <c r="AO118" s="914"/>
      <c r="AP118" s="495"/>
    </row>
    <row r="119" spans="1:42" s="1" customFormat="1" ht="13.5" thickBot="1" x14ac:dyDescent="0.25">
      <c r="A119" s="94"/>
      <c r="B119" s="95"/>
      <c r="C119" s="1084" t="s">
        <v>65</v>
      </c>
      <c r="D119" s="1084"/>
      <c r="E119" s="1084"/>
      <c r="F119" s="1084"/>
      <c r="G119" s="1084"/>
      <c r="H119" s="1084"/>
      <c r="I119" s="1084"/>
      <c r="J119" s="1084"/>
      <c r="K119" s="1084"/>
      <c r="L119" s="1084"/>
      <c r="M119" s="1084"/>
      <c r="N119" s="1084"/>
      <c r="O119" s="1084"/>
      <c r="P119" s="1084"/>
      <c r="Q119" s="95"/>
      <c r="R119" s="96" t="s">
        <v>66</v>
      </c>
      <c r="S119" s="97">
        <f>S74+S117</f>
        <v>0</v>
      </c>
      <c r="T119" s="97"/>
      <c r="U119" s="95"/>
      <c r="V119" s="96" t="s">
        <v>67</v>
      </c>
      <c r="W119" s="97">
        <f>W74+W117</f>
        <v>0</v>
      </c>
      <c r="X119" s="97"/>
      <c r="Y119" s="95"/>
      <c r="Z119" s="96" t="s">
        <v>68</v>
      </c>
      <c r="AA119" s="97">
        <f>AA74+AA117</f>
        <v>0</v>
      </c>
      <c r="AB119" s="97"/>
      <c r="AC119" s="95"/>
      <c r="AD119" s="96" t="s">
        <v>69</v>
      </c>
      <c r="AE119" s="97">
        <f>AE74+AE117</f>
        <v>0</v>
      </c>
      <c r="AF119" s="97"/>
      <c r="AG119" s="95"/>
      <c r="AH119" s="96" t="s">
        <v>70</v>
      </c>
      <c r="AI119" s="97">
        <f>AI74+AI117</f>
        <v>0</v>
      </c>
      <c r="AJ119" s="95"/>
      <c r="AK119" s="98">
        <f>S119+W119+AA119+AE119+AI119</f>
        <v>0</v>
      </c>
      <c r="AL119" s="20"/>
      <c r="AN119" s="499"/>
      <c r="AO119" s="490">
        <f>'COST MATCH BUDGET'!AK116</f>
        <v>0</v>
      </c>
      <c r="AP119" s="499"/>
    </row>
    <row r="120" spans="1:42" s="1" customFormat="1" ht="5.25" customHeight="1" thickBot="1" x14ac:dyDescent="0.25">
      <c r="A120" s="289"/>
      <c r="B120" s="289"/>
      <c r="C120" s="289"/>
      <c r="D120" s="289"/>
      <c r="E120" s="289"/>
      <c r="F120" s="289"/>
      <c r="G120" s="289"/>
      <c r="H120" s="289"/>
      <c r="I120" s="289"/>
      <c r="J120" s="289"/>
      <c r="K120" s="289"/>
      <c r="L120" s="289"/>
      <c r="M120" s="289"/>
      <c r="N120" s="289"/>
      <c r="O120" s="289"/>
      <c r="P120" s="289"/>
      <c r="Q120" s="289"/>
      <c r="R120" s="289"/>
      <c r="S120" s="299"/>
      <c r="T120" s="299"/>
      <c r="U120" s="289"/>
      <c r="V120" s="289"/>
      <c r="W120" s="299"/>
      <c r="X120" s="299"/>
      <c r="Y120" s="289"/>
      <c r="Z120" s="289"/>
      <c r="AA120" s="299"/>
      <c r="AB120" s="299"/>
      <c r="AC120" s="289"/>
      <c r="AD120" s="289"/>
      <c r="AE120" s="299"/>
      <c r="AF120" s="299"/>
      <c r="AG120" s="289"/>
      <c r="AH120" s="289"/>
      <c r="AI120" s="299"/>
      <c r="AJ120" s="289"/>
      <c r="AK120" s="299"/>
      <c r="AL120" s="299"/>
      <c r="AN120" s="499"/>
      <c r="AO120" s="715"/>
      <c r="AP120" s="499"/>
    </row>
    <row r="121" spans="1:42" ht="14.25" customHeight="1" thickBot="1" x14ac:dyDescent="0.25">
      <c r="A121" s="1070" t="s">
        <v>71</v>
      </c>
      <c r="B121" s="1071"/>
      <c r="C121" s="1071"/>
      <c r="D121" s="1071"/>
      <c r="E121" s="1071"/>
      <c r="F121" s="1071"/>
      <c r="G121" s="1071"/>
      <c r="H121" s="1071"/>
      <c r="I121" s="1071"/>
      <c r="J121" s="1071"/>
      <c r="K121" s="1071"/>
      <c r="L121" s="1071"/>
      <c r="M121" s="1071"/>
      <c r="N121" s="1071"/>
      <c r="O121" s="1071"/>
      <c r="P121" s="1071"/>
      <c r="Q121" s="1071"/>
      <c r="R121" s="1071"/>
      <c r="S121" s="1072"/>
      <c r="T121" s="119"/>
      <c r="U121" s="119"/>
      <c r="V121" s="119"/>
      <c r="W121" s="119"/>
      <c r="X121" s="119"/>
      <c r="Y121" s="119"/>
      <c r="Z121" s="119"/>
      <c r="AA121" s="119"/>
      <c r="AB121" s="119"/>
      <c r="AC121" s="119"/>
      <c r="AD121" s="119"/>
      <c r="AE121" s="119"/>
      <c r="AF121" s="119"/>
      <c r="AG121" s="119"/>
      <c r="AH121" s="119"/>
      <c r="AI121" s="119"/>
      <c r="AJ121" s="119"/>
      <c r="AK121" s="119"/>
      <c r="AL121" s="119"/>
      <c r="AN121" s="495"/>
      <c r="AO121" s="696"/>
      <c r="AP121" s="495"/>
    </row>
    <row r="122" spans="1:42" ht="3.75" customHeight="1" x14ac:dyDescent="0.2">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N122" s="495"/>
      <c r="AO122" s="697"/>
      <c r="AP122" s="495"/>
    </row>
    <row r="123" spans="1:42" x14ac:dyDescent="0.2">
      <c r="A123" s="920" t="s">
        <v>39</v>
      </c>
      <c r="B123" s="1087"/>
      <c r="C123" s="1087"/>
      <c r="D123" s="1087"/>
      <c r="E123" s="1087"/>
      <c r="F123" s="1087"/>
      <c r="G123" s="1087"/>
      <c r="H123" s="1087"/>
      <c r="I123" s="1087"/>
      <c r="J123" s="1087"/>
      <c r="K123" s="1087"/>
      <c r="L123" s="1087"/>
      <c r="M123" s="1087"/>
      <c r="N123" s="1087"/>
      <c r="O123" s="1087"/>
      <c r="P123" s="1087"/>
      <c r="Q123" s="297"/>
      <c r="R123" s="297"/>
      <c r="S123" s="298">
        <v>0</v>
      </c>
      <c r="T123" s="299"/>
      <c r="U123" s="301"/>
      <c r="V123" s="301"/>
      <c r="W123" s="302">
        <v>0</v>
      </c>
      <c r="X123" s="299"/>
      <c r="Y123" s="304"/>
      <c r="Z123" s="304"/>
      <c r="AA123" s="305">
        <v>0</v>
      </c>
      <c r="AB123" s="299"/>
      <c r="AC123" s="301"/>
      <c r="AD123" s="301"/>
      <c r="AE123" s="302">
        <v>0</v>
      </c>
      <c r="AF123" s="299"/>
      <c r="AG123" s="297"/>
      <c r="AH123" s="297"/>
      <c r="AI123" s="298">
        <v>0</v>
      </c>
      <c r="AJ123" s="289"/>
      <c r="AK123" s="306">
        <f t="shared" ref="AK123:AK128" si="2">S123+W123+AA123+AE123+AI123</f>
        <v>0</v>
      </c>
      <c r="AL123" s="299"/>
      <c r="AN123" s="495"/>
      <c r="AO123" s="714">
        <f>'COST MATCH BUDGET'!AK120</f>
        <v>0</v>
      </c>
      <c r="AP123" s="495"/>
    </row>
    <row r="124" spans="1:42" x14ac:dyDescent="0.2">
      <c r="A124" s="920" t="s">
        <v>41</v>
      </c>
      <c r="B124" s="1087"/>
      <c r="C124" s="1087"/>
      <c r="D124" s="1087"/>
      <c r="E124" s="1087"/>
      <c r="F124" s="1087"/>
      <c r="G124" s="1087"/>
      <c r="H124" s="1087"/>
      <c r="I124" s="1087"/>
      <c r="J124" s="1087"/>
      <c r="K124" s="1087"/>
      <c r="L124" s="1087"/>
      <c r="M124" s="1087"/>
      <c r="N124" s="1087"/>
      <c r="O124" s="1087"/>
      <c r="P124" s="1087"/>
      <c r="Q124" s="297"/>
      <c r="R124" s="297"/>
      <c r="S124" s="298">
        <v>0</v>
      </c>
      <c r="T124" s="299"/>
      <c r="U124" s="301"/>
      <c r="V124" s="301"/>
      <c r="W124" s="302">
        <v>0</v>
      </c>
      <c r="X124" s="299"/>
      <c r="Y124" s="304"/>
      <c r="Z124" s="304"/>
      <c r="AA124" s="305">
        <v>0</v>
      </c>
      <c r="AB124" s="299"/>
      <c r="AC124" s="301"/>
      <c r="AD124" s="301"/>
      <c r="AE124" s="302">
        <v>0</v>
      </c>
      <c r="AF124" s="299"/>
      <c r="AG124" s="297"/>
      <c r="AH124" s="297"/>
      <c r="AI124" s="298">
        <v>0</v>
      </c>
      <c r="AJ124" s="289"/>
      <c r="AK124" s="306">
        <f t="shared" si="2"/>
        <v>0</v>
      </c>
      <c r="AL124" s="299"/>
      <c r="AN124" s="495"/>
      <c r="AO124" s="714">
        <f>'COST MATCH BUDGET'!AK121</f>
        <v>0</v>
      </c>
      <c r="AP124" s="495"/>
    </row>
    <row r="125" spans="1:42" x14ac:dyDescent="0.2">
      <c r="A125" s="920" t="s">
        <v>42</v>
      </c>
      <c r="B125" s="1087"/>
      <c r="C125" s="1087"/>
      <c r="D125" s="1087"/>
      <c r="E125" s="1087"/>
      <c r="F125" s="1087"/>
      <c r="G125" s="1087"/>
      <c r="H125" s="1087"/>
      <c r="I125" s="1087"/>
      <c r="J125" s="1087"/>
      <c r="K125" s="1087"/>
      <c r="L125" s="1087"/>
      <c r="M125" s="1087"/>
      <c r="N125" s="1087"/>
      <c r="O125" s="1087"/>
      <c r="P125" s="1087"/>
      <c r="Q125" s="297"/>
      <c r="R125" s="297"/>
      <c r="S125" s="298">
        <v>0</v>
      </c>
      <c r="T125" s="299"/>
      <c r="U125" s="301"/>
      <c r="V125" s="301"/>
      <c r="W125" s="302">
        <v>0</v>
      </c>
      <c r="X125" s="299"/>
      <c r="Y125" s="304"/>
      <c r="Z125" s="304"/>
      <c r="AA125" s="305">
        <v>0</v>
      </c>
      <c r="AB125" s="299"/>
      <c r="AC125" s="301"/>
      <c r="AD125" s="301"/>
      <c r="AE125" s="302">
        <v>0</v>
      </c>
      <c r="AF125" s="299"/>
      <c r="AG125" s="297"/>
      <c r="AH125" s="297"/>
      <c r="AI125" s="298">
        <v>0</v>
      </c>
      <c r="AJ125" s="289"/>
      <c r="AK125" s="306">
        <f t="shared" si="2"/>
        <v>0</v>
      </c>
      <c r="AL125" s="299"/>
      <c r="AN125" s="495"/>
      <c r="AO125" s="714">
        <f>'COST MATCH BUDGET'!AK122</f>
        <v>0</v>
      </c>
      <c r="AP125" s="495"/>
    </row>
    <row r="126" spans="1:42" x14ac:dyDescent="0.2">
      <c r="A126" s="920" t="s">
        <v>43</v>
      </c>
      <c r="B126" s="1087"/>
      <c r="C126" s="1087"/>
      <c r="D126" s="1087"/>
      <c r="E126" s="1087"/>
      <c r="F126" s="1087"/>
      <c r="G126" s="1087"/>
      <c r="H126" s="1087"/>
      <c r="I126" s="1087"/>
      <c r="J126" s="1087"/>
      <c r="K126" s="1087"/>
      <c r="L126" s="1087"/>
      <c r="M126" s="1087"/>
      <c r="N126" s="1087"/>
      <c r="O126" s="1087"/>
      <c r="P126" s="1087"/>
      <c r="Q126" s="297"/>
      <c r="R126" s="297"/>
      <c r="S126" s="298">
        <v>0</v>
      </c>
      <c r="T126" s="299"/>
      <c r="U126" s="301"/>
      <c r="V126" s="301"/>
      <c r="W126" s="302">
        <v>0</v>
      </c>
      <c r="X126" s="299"/>
      <c r="Y126" s="304"/>
      <c r="Z126" s="304"/>
      <c r="AA126" s="305">
        <v>0</v>
      </c>
      <c r="AB126" s="299"/>
      <c r="AC126" s="301"/>
      <c r="AD126" s="301"/>
      <c r="AE126" s="302">
        <v>0</v>
      </c>
      <c r="AF126" s="299"/>
      <c r="AG126" s="297"/>
      <c r="AH126" s="297"/>
      <c r="AI126" s="298">
        <v>0</v>
      </c>
      <c r="AJ126" s="289"/>
      <c r="AK126" s="306">
        <f t="shared" si="2"/>
        <v>0</v>
      </c>
      <c r="AL126" s="299"/>
      <c r="AN126" s="495"/>
      <c r="AO126" s="714">
        <f>'COST MATCH BUDGET'!AK123</f>
        <v>0</v>
      </c>
      <c r="AP126" s="495"/>
    </row>
    <row r="127" spans="1:42" x14ac:dyDescent="0.2">
      <c r="A127" s="920" t="s">
        <v>51</v>
      </c>
      <c r="B127" s="1087"/>
      <c r="C127" s="1087"/>
      <c r="D127" s="1087"/>
      <c r="E127" s="1087"/>
      <c r="F127" s="1087"/>
      <c r="G127" s="1087"/>
      <c r="H127" s="1087"/>
      <c r="I127" s="1087"/>
      <c r="J127" s="1087"/>
      <c r="K127" s="1087"/>
      <c r="L127" s="1087"/>
      <c r="M127" s="1087"/>
      <c r="N127" s="1087"/>
      <c r="O127" s="1087"/>
      <c r="P127" s="1087"/>
      <c r="Q127" s="297"/>
      <c r="R127" s="297"/>
      <c r="S127" s="298">
        <v>0</v>
      </c>
      <c r="T127" s="299"/>
      <c r="U127" s="301"/>
      <c r="V127" s="301"/>
      <c r="W127" s="302">
        <v>0</v>
      </c>
      <c r="X127" s="299"/>
      <c r="Y127" s="304"/>
      <c r="Z127" s="304"/>
      <c r="AA127" s="305">
        <v>0</v>
      </c>
      <c r="AB127" s="299"/>
      <c r="AC127" s="301"/>
      <c r="AD127" s="301"/>
      <c r="AE127" s="302">
        <v>0</v>
      </c>
      <c r="AF127" s="299"/>
      <c r="AG127" s="297"/>
      <c r="AH127" s="297"/>
      <c r="AI127" s="298">
        <v>0</v>
      </c>
      <c r="AJ127" s="289"/>
      <c r="AK127" s="306">
        <f t="shared" si="2"/>
        <v>0</v>
      </c>
      <c r="AL127" s="299"/>
      <c r="AN127" s="495"/>
      <c r="AO127" s="714">
        <f>'COST MATCH BUDGET'!AK124</f>
        <v>0</v>
      </c>
      <c r="AP127" s="495"/>
    </row>
    <row r="128" spans="1:42" x14ac:dyDescent="0.2">
      <c r="A128" s="920"/>
      <c r="B128" s="1054"/>
      <c r="C128" s="1054"/>
      <c r="D128" s="1054"/>
      <c r="E128" s="1054"/>
      <c r="F128" s="1054"/>
      <c r="G128" s="1054"/>
      <c r="H128" s="1054"/>
      <c r="I128" s="1054"/>
      <c r="J128" s="1054"/>
      <c r="K128" s="1054"/>
      <c r="L128" s="1054"/>
      <c r="M128" s="1054"/>
      <c r="N128" s="1064" t="s">
        <v>635</v>
      </c>
      <c r="O128" s="1064"/>
      <c r="P128" s="1064"/>
      <c r="Q128" s="297"/>
      <c r="R128" s="297"/>
      <c r="S128" s="135">
        <f>SUM(S123:S127)</f>
        <v>0</v>
      </c>
      <c r="T128" s="299"/>
      <c r="U128" s="301"/>
      <c r="V128" s="301"/>
      <c r="W128" s="140">
        <f>SUM(W123:W127)</f>
        <v>0</v>
      </c>
      <c r="X128" s="299"/>
      <c r="Y128" s="304"/>
      <c r="Z128" s="304"/>
      <c r="AA128" s="144">
        <f>SUM(AA123:AA127)</f>
        <v>0</v>
      </c>
      <c r="AB128" s="299"/>
      <c r="AC128" s="301"/>
      <c r="AD128" s="301"/>
      <c r="AE128" s="140">
        <f>SUM(AE123:AE127)</f>
        <v>0</v>
      </c>
      <c r="AF128" s="299"/>
      <c r="AG128" s="297"/>
      <c r="AH128" s="297"/>
      <c r="AI128" s="135">
        <f>SUM(AI123:AI127)</f>
        <v>0</v>
      </c>
      <c r="AJ128" s="289"/>
      <c r="AK128" s="306">
        <f t="shared" si="2"/>
        <v>0</v>
      </c>
      <c r="AL128" s="299"/>
      <c r="AN128" s="495"/>
      <c r="AO128" s="714"/>
      <c r="AP128" s="495"/>
    </row>
    <row r="129" spans="1:42" ht="12.75" customHeight="1" x14ac:dyDescent="0.2">
      <c r="A129" s="920"/>
      <c r="B129" s="920"/>
      <c r="C129" s="1081" t="s">
        <v>637</v>
      </c>
      <c r="D129" s="1081"/>
      <c r="E129" s="1081"/>
      <c r="F129" s="1081"/>
      <c r="G129" s="1081"/>
      <c r="H129" s="1081"/>
      <c r="I129" s="1081"/>
      <c r="J129" s="1081"/>
      <c r="K129" s="1081"/>
      <c r="L129" s="1081"/>
      <c r="M129" s="1081"/>
      <c r="N129" s="1081"/>
      <c r="O129" s="1081"/>
      <c r="P129" s="289"/>
      <c r="Q129" s="289"/>
      <c r="R129" s="289"/>
      <c r="S129" s="299"/>
      <c r="T129" s="299"/>
      <c r="U129" s="289"/>
      <c r="V129" s="289"/>
      <c r="W129" s="299"/>
      <c r="X129" s="299"/>
      <c r="Y129" s="289"/>
      <c r="Z129" s="289"/>
      <c r="AA129" s="299"/>
      <c r="AB129" s="299"/>
      <c r="AC129" s="289"/>
      <c r="AD129" s="289"/>
      <c r="AE129" s="299"/>
      <c r="AF129" s="299"/>
      <c r="AG129" s="289"/>
      <c r="AH129" s="289"/>
      <c r="AI129" s="299"/>
      <c r="AJ129" s="289"/>
      <c r="AK129" s="299"/>
      <c r="AL129" s="299"/>
      <c r="AN129" s="495"/>
      <c r="AO129" s="715"/>
      <c r="AP129" s="495"/>
    </row>
    <row r="130" spans="1:42" ht="13.5" customHeight="1" x14ac:dyDescent="0.2">
      <c r="A130" s="920"/>
      <c r="B130" s="920"/>
      <c r="C130" s="1131" t="s">
        <v>636</v>
      </c>
      <c r="D130" s="1131"/>
      <c r="E130" s="1131"/>
      <c r="F130" s="1131"/>
      <c r="G130" s="1131"/>
      <c r="H130" s="1131"/>
      <c r="I130" s="1131"/>
      <c r="J130" s="1131"/>
      <c r="K130" s="1131"/>
      <c r="L130" s="1131"/>
      <c r="M130" s="1131"/>
      <c r="N130" s="1131"/>
      <c r="O130" s="1131"/>
      <c r="P130" s="289"/>
      <c r="Q130" s="297"/>
      <c r="R130" s="297"/>
      <c r="S130" s="298">
        <v>0</v>
      </c>
      <c r="T130" s="299"/>
      <c r="U130" s="301"/>
      <c r="V130" s="301"/>
      <c r="W130" s="302">
        <v>0</v>
      </c>
      <c r="X130" s="299"/>
      <c r="Y130" s="304"/>
      <c r="Z130" s="304"/>
      <c r="AA130" s="305">
        <v>0</v>
      </c>
      <c r="AB130" s="299"/>
      <c r="AC130" s="301"/>
      <c r="AD130" s="301"/>
      <c r="AE130" s="302">
        <v>0</v>
      </c>
      <c r="AF130" s="299"/>
      <c r="AG130" s="297"/>
      <c r="AH130" s="297"/>
      <c r="AI130" s="298">
        <v>0</v>
      </c>
      <c r="AJ130" s="289"/>
      <c r="AK130" s="306">
        <f>S130+W130+AA130+AE130+AI130</f>
        <v>0</v>
      </c>
      <c r="AL130" s="299"/>
      <c r="AN130" s="495"/>
      <c r="AO130" s="714">
        <f>'COST MATCH BUDGET'!AK127</f>
        <v>0</v>
      </c>
      <c r="AP130" s="495"/>
    </row>
    <row r="131" spans="1:42" ht="13.5" customHeight="1" x14ac:dyDescent="0.2">
      <c r="A131" s="920"/>
      <c r="B131" s="920"/>
      <c r="C131" s="1131" t="s">
        <v>72</v>
      </c>
      <c r="D131" s="1131"/>
      <c r="E131" s="1131"/>
      <c r="F131" s="1131"/>
      <c r="G131" s="1131"/>
      <c r="H131" s="1131"/>
      <c r="I131" s="1131"/>
      <c r="J131" s="1131"/>
      <c r="K131" s="1131"/>
      <c r="L131" s="1131"/>
      <c r="M131" s="1131"/>
      <c r="N131" s="1131"/>
      <c r="O131" s="1131"/>
      <c r="P131" s="289"/>
      <c r="Q131" s="297"/>
      <c r="R131" s="297"/>
      <c r="S131" s="298">
        <v>0</v>
      </c>
      <c r="T131" s="299"/>
      <c r="U131" s="301"/>
      <c r="V131" s="301"/>
      <c r="W131" s="302">
        <v>0</v>
      </c>
      <c r="X131" s="299"/>
      <c r="Y131" s="304"/>
      <c r="Z131" s="304"/>
      <c r="AA131" s="305">
        <v>0</v>
      </c>
      <c r="AB131" s="299"/>
      <c r="AC131" s="301"/>
      <c r="AD131" s="301"/>
      <c r="AE131" s="302">
        <v>0</v>
      </c>
      <c r="AF131" s="299"/>
      <c r="AG131" s="297"/>
      <c r="AH131" s="297"/>
      <c r="AI131" s="298">
        <v>0</v>
      </c>
      <c r="AJ131" s="289"/>
      <c r="AK131" s="306">
        <f>S131+W131+AA131+AE131+AI131</f>
        <v>0</v>
      </c>
      <c r="AL131" s="299"/>
      <c r="AN131" s="495"/>
      <c r="AO131" s="714">
        <f>'COST MATCH BUDGET'!AK128</f>
        <v>0</v>
      </c>
      <c r="AP131" s="495"/>
    </row>
    <row r="132" spans="1:42" ht="13.5" customHeight="1" x14ac:dyDescent="0.2">
      <c r="A132" s="920"/>
      <c r="B132" s="920"/>
      <c r="C132" s="1131" t="s">
        <v>73</v>
      </c>
      <c r="D132" s="1131"/>
      <c r="E132" s="1131"/>
      <c r="F132" s="1131"/>
      <c r="G132" s="1131"/>
      <c r="H132" s="1131"/>
      <c r="I132" s="1131"/>
      <c r="J132" s="1131"/>
      <c r="K132" s="1131"/>
      <c r="L132" s="1131"/>
      <c r="M132" s="1131"/>
      <c r="N132" s="1131"/>
      <c r="O132" s="1131"/>
      <c r="P132" s="289"/>
      <c r="Q132" s="297"/>
      <c r="R132" s="297"/>
      <c r="S132" s="298">
        <v>0</v>
      </c>
      <c r="T132" s="299"/>
      <c r="U132" s="301"/>
      <c r="V132" s="301"/>
      <c r="W132" s="302">
        <v>0</v>
      </c>
      <c r="X132" s="299"/>
      <c r="Y132" s="304"/>
      <c r="Z132" s="304"/>
      <c r="AA132" s="305">
        <v>0</v>
      </c>
      <c r="AB132" s="299"/>
      <c r="AC132" s="301"/>
      <c r="AD132" s="301"/>
      <c r="AE132" s="302">
        <v>0</v>
      </c>
      <c r="AF132" s="299"/>
      <c r="AG132" s="297"/>
      <c r="AH132" s="297"/>
      <c r="AI132" s="298">
        <v>0</v>
      </c>
      <c r="AJ132" s="289"/>
      <c r="AK132" s="306">
        <f>S132+W132+AA132+AE132+AI132</f>
        <v>0</v>
      </c>
      <c r="AL132" s="299"/>
      <c r="AN132" s="495"/>
      <c r="AO132" s="714">
        <f>'COST MATCH BUDGET'!AK129</f>
        <v>0</v>
      </c>
      <c r="AP132" s="495"/>
    </row>
    <row r="133" spans="1:42" x14ac:dyDescent="0.2">
      <c r="A133" s="920"/>
      <c r="B133" s="920"/>
      <c r="C133" s="1131" t="s">
        <v>279</v>
      </c>
      <c r="D133" s="1131"/>
      <c r="E133" s="1131"/>
      <c r="F133" s="1131"/>
      <c r="G133" s="1131"/>
      <c r="H133" s="1131"/>
      <c r="I133" s="1131"/>
      <c r="J133" s="1131"/>
      <c r="K133" s="1131"/>
      <c r="L133" s="1131"/>
      <c r="M133" s="1131"/>
      <c r="N133" s="1131"/>
      <c r="O133" s="1131"/>
      <c r="P133" s="289"/>
      <c r="Q133" s="1061">
        <v>0.10249999999999999</v>
      </c>
      <c r="R133" s="297"/>
      <c r="S133" s="1055">
        <f>S128*Q133</f>
        <v>0</v>
      </c>
      <c r="T133" s="299"/>
      <c r="U133" s="301"/>
      <c r="V133" s="301"/>
      <c r="W133" s="1056">
        <f>W128*Q133</f>
        <v>0</v>
      </c>
      <c r="X133" s="299"/>
      <c r="Y133" s="304"/>
      <c r="Z133" s="304"/>
      <c r="AA133" s="1057">
        <f>AA128*Q133</f>
        <v>0</v>
      </c>
      <c r="AB133" s="299"/>
      <c r="AC133" s="301"/>
      <c r="AD133" s="301"/>
      <c r="AE133" s="1056">
        <f>AE128*Q133</f>
        <v>0</v>
      </c>
      <c r="AF133" s="299"/>
      <c r="AG133" s="297"/>
      <c r="AH133" s="297"/>
      <c r="AI133" s="1055">
        <f>AI128*Q133</f>
        <v>0</v>
      </c>
      <c r="AJ133" s="289"/>
      <c r="AK133" s="306">
        <f>S133+W133+AA133+AE133+AI133</f>
        <v>0</v>
      </c>
      <c r="AL133" s="299"/>
      <c r="AN133" s="495"/>
      <c r="AO133" s="714">
        <f>'COST MATCH BUDGET'!AK130</f>
        <v>0</v>
      </c>
      <c r="AP133" s="495"/>
    </row>
    <row r="134" spans="1:42" ht="4.5" customHeight="1" thickBot="1" x14ac:dyDescent="0.25">
      <c r="A134" s="289"/>
      <c r="B134" s="289"/>
      <c r="C134" s="361"/>
      <c r="D134" s="361"/>
      <c r="E134" s="361"/>
      <c r="F134" s="361"/>
      <c r="G134" s="361"/>
      <c r="H134" s="361"/>
      <c r="I134" s="361"/>
      <c r="J134" s="361"/>
      <c r="K134" s="361"/>
      <c r="L134" s="361"/>
      <c r="M134" s="361"/>
      <c r="N134" s="361"/>
      <c r="O134" s="361"/>
      <c r="P134" s="361"/>
      <c r="Q134" s="361"/>
      <c r="R134" s="361"/>
      <c r="S134" s="299"/>
      <c r="T134" s="299"/>
      <c r="U134" s="289"/>
      <c r="V134" s="289"/>
      <c r="W134" s="299"/>
      <c r="X134" s="299"/>
      <c r="Y134" s="289"/>
      <c r="Z134" s="289"/>
      <c r="AA134" s="299"/>
      <c r="AB134" s="299"/>
      <c r="AC134" s="289"/>
      <c r="AD134" s="289"/>
      <c r="AE134" s="299"/>
      <c r="AF134" s="299"/>
      <c r="AG134" s="289"/>
      <c r="AH134" s="289"/>
      <c r="AI134" s="299"/>
      <c r="AJ134" s="289"/>
      <c r="AK134" s="299"/>
      <c r="AL134" s="299"/>
      <c r="AN134" s="495"/>
      <c r="AO134" s="715"/>
      <c r="AP134" s="495"/>
    </row>
    <row r="135" spans="1:42" s="1" customFormat="1" ht="13.5" thickBot="1" x14ac:dyDescent="0.25">
      <c r="A135" s="1092" t="s">
        <v>74</v>
      </c>
      <c r="B135" s="1084"/>
      <c r="C135" s="1084"/>
      <c r="D135" s="1084"/>
      <c r="E135" s="1084"/>
      <c r="F135" s="1084"/>
      <c r="G135" s="1084"/>
      <c r="H135" s="1084"/>
      <c r="I135" s="1084"/>
      <c r="J135" s="1084"/>
      <c r="K135" s="1084"/>
      <c r="L135" s="1084"/>
      <c r="M135" s="1084"/>
      <c r="N135" s="1084"/>
      <c r="O135" s="1084"/>
      <c r="P135" s="1084"/>
      <c r="Q135" s="102"/>
      <c r="R135" s="100" t="s">
        <v>66</v>
      </c>
      <c r="S135" s="101">
        <f>S128+S130+S131+S132+S133</f>
        <v>0</v>
      </c>
      <c r="T135" s="101"/>
      <c r="U135" s="102"/>
      <c r="V135" s="100" t="s">
        <v>67</v>
      </c>
      <c r="W135" s="101">
        <f>W128+W130+W131+W132+W133</f>
        <v>0</v>
      </c>
      <c r="X135" s="101"/>
      <c r="Y135" s="102"/>
      <c r="Z135" s="100" t="s">
        <v>68</v>
      </c>
      <c r="AA135" s="101">
        <f>AA128+AA130+AA131+AA132+AA133</f>
        <v>0</v>
      </c>
      <c r="AB135" s="101"/>
      <c r="AC135" s="102"/>
      <c r="AD135" s="100" t="s">
        <v>69</v>
      </c>
      <c r="AE135" s="101">
        <f>AE128+AE130+AE131+AE132+AE133</f>
        <v>0</v>
      </c>
      <c r="AF135" s="101"/>
      <c r="AG135" s="102"/>
      <c r="AH135" s="100" t="s">
        <v>70</v>
      </c>
      <c r="AI135" s="101">
        <f>AI128+AI130+AI131+AI132+AI133</f>
        <v>0</v>
      </c>
      <c r="AJ135" s="102"/>
      <c r="AK135" s="103">
        <f>S135+W135+AA135+AE135+AI135</f>
        <v>0</v>
      </c>
      <c r="AL135" s="552"/>
      <c r="AN135" s="499"/>
      <c r="AO135" s="491">
        <f>'COST MATCH BUDGET'!AK132</f>
        <v>0</v>
      </c>
      <c r="AP135" s="499"/>
    </row>
    <row r="136" spans="1:42" s="1" customFormat="1" ht="4.5" customHeight="1" thickBot="1" x14ac:dyDescent="0.25">
      <c r="A136" s="289"/>
      <c r="B136" s="289"/>
      <c r="C136" s="289"/>
      <c r="D136" s="289"/>
      <c r="E136" s="289"/>
      <c r="F136" s="289"/>
      <c r="G136" s="289"/>
      <c r="H136" s="289"/>
      <c r="I136" s="289"/>
      <c r="J136" s="289"/>
      <c r="K136" s="289"/>
      <c r="L136" s="289"/>
      <c r="M136" s="289"/>
      <c r="N136" s="289"/>
      <c r="O136" s="289"/>
      <c r="P136" s="289"/>
      <c r="Q136" s="289"/>
      <c r="R136" s="289"/>
      <c r="S136" s="299"/>
      <c r="T136" s="299"/>
      <c r="U136" s="289"/>
      <c r="V136" s="289"/>
      <c r="W136" s="299"/>
      <c r="X136" s="299"/>
      <c r="Y136" s="289"/>
      <c r="Z136" s="289"/>
      <c r="AA136" s="299"/>
      <c r="AB136" s="299"/>
      <c r="AC136" s="289"/>
      <c r="AD136" s="289"/>
      <c r="AE136" s="299"/>
      <c r="AF136" s="299"/>
      <c r="AG136" s="289"/>
      <c r="AH136" s="289"/>
      <c r="AI136" s="299"/>
      <c r="AJ136" s="289"/>
      <c r="AK136" s="299"/>
      <c r="AL136" s="299"/>
      <c r="AN136" s="499"/>
      <c r="AO136" s="715"/>
      <c r="AP136" s="499"/>
    </row>
    <row r="137" spans="1:42" s="1" customFormat="1" ht="13.5" thickBot="1" x14ac:dyDescent="0.25">
      <c r="A137" s="1070" t="s">
        <v>75</v>
      </c>
      <c r="B137" s="1071"/>
      <c r="C137" s="1071"/>
      <c r="D137" s="1071"/>
      <c r="E137" s="1071"/>
      <c r="F137" s="1071"/>
      <c r="G137" s="1071"/>
      <c r="H137" s="1071"/>
      <c r="I137" s="1071"/>
      <c r="J137" s="1071"/>
      <c r="K137" s="1071"/>
      <c r="L137" s="1071"/>
      <c r="M137" s="1071"/>
      <c r="N137" s="1071"/>
      <c r="O137" s="1071"/>
      <c r="P137" s="1071"/>
      <c r="Q137" s="1071"/>
      <c r="R137" s="1071"/>
      <c r="S137" s="1072"/>
      <c r="T137" s="119"/>
      <c r="U137" s="119"/>
      <c r="V137" s="119"/>
      <c r="W137" s="119"/>
      <c r="X137" s="119"/>
      <c r="Y137" s="119"/>
      <c r="Z137" s="119"/>
      <c r="AA137" s="119"/>
      <c r="AB137" s="119"/>
      <c r="AC137" s="119"/>
      <c r="AD137" s="119"/>
      <c r="AE137" s="119"/>
      <c r="AF137" s="119"/>
      <c r="AG137" s="119"/>
      <c r="AH137" s="119"/>
      <c r="AI137" s="119"/>
      <c r="AJ137" s="119"/>
      <c r="AK137" s="119"/>
      <c r="AL137" s="119"/>
      <c r="AN137" s="499"/>
      <c r="AO137" s="696"/>
      <c r="AP137" s="499"/>
    </row>
    <row r="138" spans="1:42" s="1" customFormat="1" ht="12" customHeight="1" x14ac:dyDescent="0.2">
      <c r="B138" s="395" t="s">
        <v>76</v>
      </c>
      <c r="C138" s="1170" t="s">
        <v>77</v>
      </c>
      <c r="D138" s="1171"/>
      <c r="E138" s="1171"/>
      <c r="F138" s="1171"/>
      <c r="G138" s="1171"/>
      <c r="H138" s="1171"/>
      <c r="I138" s="1171"/>
      <c r="J138" s="1171"/>
      <c r="K138" s="1171"/>
      <c r="L138" s="1171"/>
      <c r="M138" s="1171"/>
      <c r="N138" s="921"/>
      <c r="O138" s="921"/>
      <c r="P138" s="361"/>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N138" s="499"/>
      <c r="AO138" s="697"/>
      <c r="AP138" s="499"/>
    </row>
    <row r="139" spans="1:42" s="1" customFormat="1" ht="5.25" customHeight="1" x14ac:dyDescent="0.2">
      <c r="C139" s="163"/>
      <c r="D139" s="921"/>
      <c r="E139" s="921"/>
      <c r="F139" s="921"/>
      <c r="G139" s="921"/>
      <c r="H139" s="921"/>
      <c r="I139" s="921"/>
      <c r="J139" s="921"/>
      <c r="K139" s="921"/>
      <c r="L139" s="921"/>
      <c r="M139" s="921"/>
      <c r="N139" s="921"/>
      <c r="O139" s="921"/>
      <c r="P139" s="361"/>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N139" s="499"/>
      <c r="AO139" s="625"/>
      <c r="AP139" s="499"/>
    </row>
    <row r="140" spans="1:42" ht="12.75" customHeight="1" x14ac:dyDescent="0.2">
      <c r="A140" s="920" t="s">
        <v>39</v>
      </c>
      <c r="B140" s="289" t="s">
        <v>78</v>
      </c>
      <c r="D140" s="1097"/>
      <c r="E140" s="1097"/>
      <c r="F140" s="1097"/>
      <c r="G140" s="1097"/>
      <c r="H140" s="1097"/>
      <c r="I140" s="1097"/>
      <c r="J140" s="1097"/>
      <c r="K140" s="1097"/>
      <c r="L140" s="1097"/>
      <c r="M140" s="1097"/>
      <c r="N140" s="1097"/>
      <c r="O140" s="1097"/>
      <c r="P140" s="1097"/>
      <c r="Q140" s="297"/>
      <c r="R140" s="297"/>
      <c r="S140" s="298">
        <v>0</v>
      </c>
      <c r="T140" s="299"/>
      <c r="U140" s="301"/>
      <c r="V140" s="301"/>
      <c r="W140" s="302">
        <v>0</v>
      </c>
      <c r="X140" s="299"/>
      <c r="Y140" s="304"/>
      <c r="Z140" s="304"/>
      <c r="AA140" s="305">
        <v>0</v>
      </c>
      <c r="AB140" s="299"/>
      <c r="AC140" s="301"/>
      <c r="AD140" s="301"/>
      <c r="AE140" s="302">
        <v>0</v>
      </c>
      <c r="AF140" s="299"/>
      <c r="AG140" s="297"/>
      <c r="AH140" s="297"/>
      <c r="AI140" s="298">
        <v>0</v>
      </c>
      <c r="AJ140" s="289"/>
      <c r="AK140" s="306">
        <f>S140+W140+AA140+AE140+AI140</f>
        <v>0</v>
      </c>
      <c r="AL140" s="299"/>
      <c r="AN140" s="495"/>
      <c r="AO140" s="714">
        <f>'COST MATCH BUDGET'!AK137</f>
        <v>0</v>
      </c>
      <c r="AP140" s="495"/>
    </row>
    <row r="141" spans="1:42" x14ac:dyDescent="0.2">
      <c r="A141" s="920" t="s">
        <v>41</v>
      </c>
      <c r="B141" s="289" t="s">
        <v>79</v>
      </c>
      <c r="D141" s="1097"/>
      <c r="E141" s="1097"/>
      <c r="F141" s="1097"/>
      <c r="G141" s="1097"/>
      <c r="H141" s="1097"/>
      <c r="I141" s="1097"/>
      <c r="J141" s="1097"/>
      <c r="K141" s="1097"/>
      <c r="L141" s="1097"/>
      <c r="M141" s="1097"/>
      <c r="N141" s="1097"/>
      <c r="O141" s="1097"/>
      <c r="P141" s="1097"/>
      <c r="Q141" s="297"/>
      <c r="R141" s="297"/>
      <c r="S141" s="298">
        <v>0</v>
      </c>
      <c r="T141" s="299"/>
      <c r="U141" s="301"/>
      <c r="V141" s="301"/>
      <c r="W141" s="302">
        <v>0</v>
      </c>
      <c r="X141" s="299"/>
      <c r="Y141" s="304"/>
      <c r="Z141" s="304"/>
      <c r="AA141" s="305">
        <v>0</v>
      </c>
      <c r="AB141" s="299"/>
      <c r="AC141" s="301"/>
      <c r="AD141" s="301"/>
      <c r="AE141" s="302">
        <v>0</v>
      </c>
      <c r="AF141" s="299"/>
      <c r="AG141" s="297"/>
      <c r="AH141" s="297"/>
      <c r="AI141" s="298">
        <v>0</v>
      </c>
      <c r="AJ141" s="289"/>
      <c r="AK141" s="306">
        <f>S141+W141+AA141+AE141+AI141</f>
        <v>0</v>
      </c>
      <c r="AL141" s="299"/>
      <c r="AN141" s="495"/>
      <c r="AO141" s="714">
        <f>'COST MATCH BUDGET'!AK138</f>
        <v>0</v>
      </c>
      <c r="AP141" s="495"/>
    </row>
    <row r="142" spans="1:42" ht="6" customHeight="1" x14ac:dyDescent="0.2">
      <c r="Q142" s="289"/>
      <c r="R142" s="289"/>
      <c r="S142" s="299"/>
      <c r="T142" s="299"/>
      <c r="U142" s="289"/>
      <c r="V142" s="289"/>
      <c r="W142" s="299"/>
      <c r="X142" s="299"/>
      <c r="Y142" s="289"/>
      <c r="Z142" s="289"/>
      <c r="AA142" s="299"/>
      <c r="AB142" s="299"/>
      <c r="AC142" s="289"/>
      <c r="AD142" s="289"/>
      <c r="AE142" s="299"/>
      <c r="AF142" s="299"/>
      <c r="AG142" s="289"/>
      <c r="AH142" s="289"/>
      <c r="AI142" s="299"/>
      <c r="AJ142" s="289"/>
      <c r="AK142" s="299"/>
      <c r="AL142" s="299"/>
      <c r="AN142" s="495"/>
      <c r="AO142" s="715"/>
      <c r="AP142" s="495"/>
    </row>
    <row r="143" spans="1:42" x14ac:dyDescent="0.2">
      <c r="A143" s="920" t="s">
        <v>42</v>
      </c>
      <c r="B143" s="289" t="s">
        <v>80</v>
      </c>
      <c r="D143" s="1097"/>
      <c r="E143" s="1097"/>
      <c r="F143" s="1097"/>
      <c r="G143" s="1097"/>
      <c r="H143" s="1097"/>
      <c r="I143" s="1097"/>
      <c r="J143" s="1097"/>
      <c r="K143" s="1097"/>
      <c r="L143" s="1097"/>
      <c r="M143" s="1097"/>
      <c r="N143" s="1097"/>
      <c r="O143" s="1097"/>
      <c r="P143" s="1097"/>
      <c r="Q143" s="476"/>
      <c r="R143" s="476"/>
      <c r="S143" s="298">
        <v>0</v>
      </c>
      <c r="T143" s="299"/>
      <c r="U143" s="301"/>
      <c r="V143" s="301"/>
      <c r="W143" s="302">
        <v>0</v>
      </c>
      <c r="X143" s="299"/>
      <c r="Y143" s="304"/>
      <c r="Z143" s="304"/>
      <c r="AA143" s="305">
        <v>0</v>
      </c>
      <c r="AB143" s="299"/>
      <c r="AC143" s="301"/>
      <c r="AD143" s="301"/>
      <c r="AE143" s="302">
        <v>0</v>
      </c>
      <c r="AF143" s="299"/>
      <c r="AG143" s="297"/>
      <c r="AH143" s="297"/>
      <c r="AI143" s="298">
        <v>0</v>
      </c>
      <c r="AK143" s="306">
        <f>S143+W143+AA143+AE143+AI143</f>
        <v>0</v>
      </c>
      <c r="AL143" s="299"/>
      <c r="AN143" s="495"/>
      <c r="AO143" s="714">
        <f>'COST MATCH BUDGET'!AK140</f>
        <v>0</v>
      </c>
      <c r="AP143" s="495"/>
    </row>
    <row r="144" spans="1:42" ht="12.75" customHeight="1" x14ac:dyDescent="0.2">
      <c r="A144" t="s">
        <v>81</v>
      </c>
      <c r="B144" s="289" t="s">
        <v>82</v>
      </c>
      <c r="D144" s="1136" t="s">
        <v>83</v>
      </c>
      <c r="E144" s="1136"/>
      <c r="F144" s="1136"/>
      <c r="G144" s="1136"/>
      <c r="H144" s="1136"/>
      <c r="I144" s="1136"/>
      <c r="J144" s="1136"/>
      <c r="K144" s="1136"/>
      <c r="L144" s="1136"/>
      <c r="M144" s="1136"/>
      <c r="N144" s="1136"/>
      <c r="O144" s="1136"/>
      <c r="Q144" s="476"/>
      <c r="R144" s="476"/>
      <c r="S144" s="298">
        <v>0</v>
      </c>
      <c r="T144" s="299"/>
      <c r="U144" s="301"/>
      <c r="V144" s="301"/>
      <c r="W144" s="302">
        <v>0</v>
      </c>
      <c r="X144" s="299"/>
      <c r="Y144" s="304"/>
      <c r="Z144" s="304"/>
      <c r="AA144" s="305">
        <v>0</v>
      </c>
      <c r="AB144" s="299"/>
      <c r="AC144" s="301"/>
      <c r="AD144" s="301"/>
      <c r="AE144" s="302">
        <v>0</v>
      </c>
      <c r="AF144" s="299"/>
      <c r="AG144" s="297"/>
      <c r="AH144" s="297"/>
      <c r="AI144" s="298">
        <v>0</v>
      </c>
      <c r="AK144" s="306">
        <f>S144+W144+AA144+AE144+AI144</f>
        <v>0</v>
      </c>
      <c r="AL144" s="299"/>
      <c r="AN144" s="495"/>
      <c r="AO144" s="714">
        <f>'COST MATCH BUDGET'!AK141</f>
        <v>0</v>
      </c>
      <c r="AP144" s="495"/>
    </row>
    <row r="145" spans="1:60" ht="13.5" customHeight="1" thickBot="1" x14ac:dyDescent="0.25">
      <c r="C145" s="1138" t="s">
        <v>84</v>
      </c>
      <c r="D145" s="1138"/>
      <c r="E145" s="1138"/>
      <c r="F145" s="1138"/>
      <c r="G145" s="1138"/>
      <c r="H145" s="1138"/>
      <c r="I145" s="1138"/>
      <c r="J145" s="1138"/>
      <c r="K145" s="1138"/>
      <c r="L145" s="1138"/>
      <c r="M145" s="1138"/>
      <c r="N145" s="1138"/>
      <c r="O145" s="1138"/>
      <c r="P145" s="13"/>
      <c r="Q145" s="13"/>
      <c r="R145" s="13"/>
      <c r="S145" s="299"/>
      <c r="T145" s="299"/>
      <c r="U145" s="289"/>
      <c r="V145" s="289"/>
      <c r="W145" s="299"/>
      <c r="X145" s="299"/>
      <c r="Y145" s="289"/>
      <c r="Z145" s="289"/>
      <c r="AA145" s="299"/>
      <c r="AB145" s="299"/>
      <c r="AC145" s="289"/>
      <c r="AD145" s="289"/>
      <c r="AE145" s="299"/>
      <c r="AF145" s="299"/>
      <c r="AG145" s="289"/>
      <c r="AH145" s="289"/>
      <c r="AI145" s="299"/>
      <c r="AK145" s="299"/>
      <c r="AL145" s="299"/>
      <c r="AN145" s="495"/>
      <c r="AO145" s="715"/>
      <c r="AP145" s="495"/>
    </row>
    <row r="146" spans="1:60" s="93" customFormat="1" ht="13.5" thickBot="1" x14ac:dyDescent="0.25">
      <c r="A146" s="1092" t="s">
        <v>85</v>
      </c>
      <c r="B146" s="1084"/>
      <c r="C146" s="1084"/>
      <c r="D146" s="1084"/>
      <c r="E146" s="1084"/>
      <c r="F146" s="1084"/>
      <c r="G146" s="1084"/>
      <c r="H146" s="1084"/>
      <c r="I146" s="1084"/>
      <c r="J146" s="1084"/>
      <c r="K146" s="1084"/>
      <c r="L146" s="1084"/>
      <c r="M146" s="1084"/>
      <c r="N146" s="1084"/>
      <c r="O146" s="1084"/>
      <c r="P146" s="95"/>
      <c r="Q146" s="95"/>
      <c r="R146" s="96" t="s">
        <v>66</v>
      </c>
      <c r="S146" s="97">
        <f>SUM(S140:S144)</f>
        <v>0</v>
      </c>
      <c r="T146" s="97"/>
      <c r="U146" s="95"/>
      <c r="V146" s="96" t="s">
        <v>67</v>
      </c>
      <c r="W146" s="97">
        <f>SUM(W140:W144)</f>
        <v>0</v>
      </c>
      <c r="X146" s="97"/>
      <c r="Y146" s="95"/>
      <c r="Z146" s="96" t="s">
        <v>68</v>
      </c>
      <c r="AA146" s="97">
        <f>SUM(AA140:AA144)</f>
        <v>0</v>
      </c>
      <c r="AB146" s="97"/>
      <c r="AC146" s="95"/>
      <c r="AD146" s="96" t="s">
        <v>69</v>
      </c>
      <c r="AE146" s="97">
        <f>SUM(AE140:AE144)</f>
        <v>0</v>
      </c>
      <c r="AF146" s="97"/>
      <c r="AG146" s="95"/>
      <c r="AH146" s="96" t="s">
        <v>70</v>
      </c>
      <c r="AI146" s="97">
        <f>SUM(AI140:AI144)</f>
        <v>0</v>
      </c>
      <c r="AJ146" s="95"/>
      <c r="AK146" s="98">
        <f>SUM(AI146,AE146,AA146,W146,S146)</f>
        <v>0</v>
      </c>
      <c r="AL146" s="20"/>
      <c r="AM146" s="1"/>
      <c r="AN146" s="499"/>
      <c r="AO146" s="490">
        <f>'COST MATCH BUDGET'!AK143</f>
        <v>0</v>
      </c>
      <c r="AP146" s="499"/>
      <c r="AQ146" s="1"/>
      <c r="AR146" s="1"/>
      <c r="AS146" s="1"/>
      <c r="AT146" s="1"/>
      <c r="AU146" s="1"/>
      <c r="AV146" s="1"/>
      <c r="AW146" s="1"/>
      <c r="AX146" s="1"/>
      <c r="AY146" s="1"/>
      <c r="AZ146" s="1"/>
      <c r="BA146" s="1"/>
      <c r="BB146" s="1"/>
      <c r="BC146" s="1"/>
      <c r="BD146" s="1"/>
      <c r="BE146" s="1"/>
      <c r="BF146" s="1"/>
      <c r="BG146" s="1"/>
      <c r="BH146" s="1"/>
    </row>
    <row r="147" spans="1:60" s="1" customFormat="1" ht="6" customHeight="1" thickBot="1" x14ac:dyDescent="0.25">
      <c r="A147" s="289"/>
      <c r="B147" s="289"/>
      <c r="C147" s="289"/>
      <c r="D147" s="289"/>
      <c r="E147" s="289"/>
      <c r="F147" s="289"/>
      <c r="G147" s="289"/>
      <c r="H147" s="289"/>
      <c r="I147" s="289"/>
      <c r="J147" s="289"/>
      <c r="K147" s="289"/>
      <c r="L147" s="289"/>
      <c r="M147" s="289"/>
      <c r="N147" s="289"/>
      <c r="O147" s="289"/>
      <c r="P147" s="289"/>
      <c r="Q147" s="289"/>
      <c r="R147" s="289"/>
      <c r="S147" s="299"/>
      <c r="T147" s="299"/>
      <c r="U147" s="289"/>
      <c r="V147" s="289"/>
      <c r="W147" s="299"/>
      <c r="X147" s="299"/>
      <c r="Y147" s="289"/>
      <c r="Z147" s="289"/>
      <c r="AA147" s="299"/>
      <c r="AB147" s="299"/>
      <c r="AC147" s="289"/>
      <c r="AD147" s="289"/>
      <c r="AE147" s="299"/>
      <c r="AF147" s="299"/>
      <c r="AG147" s="289"/>
      <c r="AH147" s="289"/>
      <c r="AI147" s="299"/>
      <c r="AJ147" s="289"/>
      <c r="AK147" s="299"/>
      <c r="AL147" s="299"/>
      <c r="AN147" s="499"/>
      <c r="AO147" s="715"/>
      <c r="AP147" s="499"/>
    </row>
    <row r="148" spans="1:60" ht="12.75" customHeight="1" thickBot="1" x14ac:dyDescent="0.25">
      <c r="A148" s="1128" t="s">
        <v>86</v>
      </c>
      <c r="B148" s="1129"/>
      <c r="C148" s="1129"/>
      <c r="D148" s="1129"/>
      <c r="E148" s="1129"/>
      <c r="F148" s="1129"/>
      <c r="G148" s="1129"/>
      <c r="H148" s="1129"/>
      <c r="I148" s="1129"/>
      <c r="J148" s="1129"/>
      <c r="K148" s="1129"/>
      <c r="L148" s="1129"/>
      <c r="M148" s="1129"/>
      <c r="N148" s="1129"/>
      <c r="O148" s="1129"/>
      <c r="P148" s="1129"/>
      <c r="Q148" s="1129"/>
      <c r="R148" s="1129"/>
      <c r="S148" s="1130"/>
      <c r="T148" s="120"/>
      <c r="U148" s="120"/>
      <c r="V148" s="120"/>
      <c r="W148" s="120"/>
      <c r="X148" s="120"/>
      <c r="Y148" s="120"/>
      <c r="Z148" s="120"/>
      <c r="AA148" s="120"/>
      <c r="AB148" s="120"/>
      <c r="AC148" s="120"/>
      <c r="AD148" s="120"/>
      <c r="AE148" s="120"/>
      <c r="AF148" s="120"/>
      <c r="AG148" s="120"/>
      <c r="AH148" s="120"/>
      <c r="AI148" s="120"/>
      <c r="AJ148" s="120"/>
      <c r="AK148" s="120"/>
      <c r="AL148" s="120"/>
      <c r="AN148" s="495"/>
      <c r="AO148" s="698"/>
      <c r="AP148" s="495"/>
    </row>
    <row r="149" spans="1:60" ht="5.25" customHeight="1" x14ac:dyDescent="0.2">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N149" s="495"/>
      <c r="AO149" s="699"/>
      <c r="AP149" s="495"/>
    </row>
    <row r="150" spans="1:60" ht="12.75" customHeight="1" x14ac:dyDescent="0.2">
      <c r="A150" s="1135" t="s">
        <v>87</v>
      </c>
      <c r="B150" s="1135"/>
      <c r="C150" s="1135"/>
      <c r="D150" s="175"/>
      <c r="E150" s="55"/>
      <c r="F150" s="1137" t="s">
        <v>88</v>
      </c>
      <c r="G150" s="1137"/>
      <c r="H150" s="1137"/>
      <c r="I150" s="113"/>
      <c r="J150" s="1088"/>
      <c r="K150" s="1089"/>
      <c r="L150" s="1090"/>
      <c r="M150" s="1132" t="s">
        <v>89</v>
      </c>
      <c r="N150" s="1133"/>
      <c r="O150" s="1133"/>
      <c r="P150" s="289"/>
      <c r="Q150" s="289"/>
      <c r="R150" s="1"/>
      <c r="S150" s="289"/>
      <c r="T150" s="5"/>
      <c r="U150" s="289"/>
      <c r="V150" s="1"/>
      <c r="W150" s="289"/>
      <c r="X150" s="289"/>
      <c r="Y150" s="289"/>
      <c r="Z150" s="1"/>
      <c r="AA150" s="289"/>
      <c r="AB150" s="289"/>
      <c r="AC150" s="289"/>
      <c r="AD150" s="1"/>
      <c r="AE150" s="289"/>
      <c r="AF150" s="289"/>
      <c r="AG150" s="289"/>
      <c r="AH150" s="1"/>
      <c r="AI150" s="289"/>
      <c r="AJ150" s="289"/>
      <c r="AK150" s="5"/>
      <c r="AL150" s="5"/>
      <c r="AN150" s="495"/>
      <c r="AO150" s="700"/>
      <c r="AP150" s="495"/>
    </row>
    <row r="151" spans="1:60" ht="12.75" customHeight="1" x14ac:dyDescent="0.2">
      <c r="A151" s="161"/>
      <c r="B151" s="161"/>
      <c r="C151" s="1134" t="s">
        <v>90</v>
      </c>
      <c r="D151" s="1134"/>
      <c r="E151" s="1134"/>
      <c r="F151" s="1134"/>
      <c r="G151" s="1134"/>
      <c r="H151" s="1134"/>
      <c r="I151" s="1134"/>
      <c r="J151" s="1134"/>
      <c r="K151" s="1134"/>
      <c r="L151" s="1134"/>
      <c r="M151" s="1134"/>
      <c r="N151" s="1134"/>
      <c r="O151" s="1134"/>
      <c r="P151" s="289"/>
      <c r="Q151" s="289"/>
      <c r="R151" s="1"/>
      <c r="S151" s="289"/>
      <c r="T151" s="5"/>
      <c r="U151" s="289"/>
      <c r="V151" s="1"/>
      <c r="W151" s="289"/>
      <c r="X151" s="289"/>
      <c r="Y151" s="289"/>
      <c r="Z151" s="1"/>
      <c r="AA151" s="289"/>
      <c r="AB151" s="289"/>
      <c r="AC151" s="289"/>
      <c r="AD151" s="1"/>
      <c r="AE151" s="289"/>
      <c r="AF151" s="289"/>
      <c r="AG151" s="289"/>
      <c r="AH151" s="1"/>
      <c r="AI151" s="289"/>
      <c r="AJ151" s="289"/>
      <c r="AK151" s="5"/>
      <c r="AL151" s="5"/>
      <c r="AN151" s="495"/>
      <c r="AO151" s="700"/>
      <c r="AP151" s="495"/>
    </row>
    <row r="152" spans="1:60" x14ac:dyDescent="0.2">
      <c r="A152" s="920" t="s">
        <v>39</v>
      </c>
      <c r="B152" s="920"/>
      <c r="C152" s="1075" t="s">
        <v>91</v>
      </c>
      <c r="D152" s="1075"/>
      <c r="E152" s="1075"/>
      <c r="F152" s="1075"/>
      <c r="G152" s="1075"/>
      <c r="H152" s="1075"/>
      <c r="I152" s="1075"/>
      <c r="J152" s="1075"/>
      <c r="K152" s="1075"/>
      <c r="L152" s="1075"/>
      <c r="M152" s="1075"/>
      <c r="N152" s="1075"/>
      <c r="O152" s="1075"/>
      <c r="P152" s="289"/>
      <c r="Q152" s="297"/>
      <c r="R152" s="133"/>
      <c r="S152" s="328">
        <v>0</v>
      </c>
      <c r="T152" s="5"/>
      <c r="U152" s="301"/>
      <c r="V152" s="151"/>
      <c r="W152" s="332">
        <v>0</v>
      </c>
      <c r="X152" s="289"/>
      <c r="Y152" s="304"/>
      <c r="Z152" s="75"/>
      <c r="AA152" s="333">
        <v>0</v>
      </c>
      <c r="AB152" s="289"/>
      <c r="AC152" s="301"/>
      <c r="AD152" s="151"/>
      <c r="AE152" s="332">
        <v>0</v>
      </c>
      <c r="AF152" s="289"/>
      <c r="AG152" s="297"/>
      <c r="AH152" s="133"/>
      <c r="AI152" s="328">
        <v>0</v>
      </c>
      <c r="AJ152" s="289"/>
      <c r="AK152" s="306">
        <f>S152+W152+AA152+AE152+AI152</f>
        <v>0</v>
      </c>
      <c r="AL152" s="299"/>
      <c r="AN152" s="495"/>
      <c r="AO152" s="714">
        <f>'COST MATCH BUDGET'!AK149</f>
        <v>0</v>
      </c>
      <c r="AP152" s="495"/>
    </row>
    <row r="153" spans="1:60" x14ac:dyDescent="0.2">
      <c r="A153" s="920" t="s">
        <v>41</v>
      </c>
      <c r="B153" s="920"/>
      <c r="C153" s="1075" t="s">
        <v>92</v>
      </c>
      <c r="D153" s="1075"/>
      <c r="E153" s="1075"/>
      <c r="F153" s="1075"/>
      <c r="G153" s="1075"/>
      <c r="H153" s="1075"/>
      <c r="I153" s="1075"/>
      <c r="J153" s="1075"/>
      <c r="K153" s="1075"/>
      <c r="L153" s="1075"/>
      <c r="M153" s="1075"/>
      <c r="N153" s="1075"/>
      <c r="O153" s="1075"/>
      <c r="P153" s="289"/>
      <c r="Q153" s="297"/>
      <c r="R153" s="133"/>
      <c r="S153" s="328">
        <v>0</v>
      </c>
      <c r="T153" s="5"/>
      <c r="U153" s="301"/>
      <c r="V153" s="151"/>
      <c r="W153" s="332">
        <v>0</v>
      </c>
      <c r="X153" s="289"/>
      <c r="Y153" s="304"/>
      <c r="Z153" s="75"/>
      <c r="AA153" s="333">
        <v>0</v>
      </c>
      <c r="AB153" s="289"/>
      <c r="AC153" s="301"/>
      <c r="AD153" s="151"/>
      <c r="AE153" s="332">
        <v>0</v>
      </c>
      <c r="AF153" s="289"/>
      <c r="AG153" s="297"/>
      <c r="AH153" s="133"/>
      <c r="AI153" s="328">
        <v>0</v>
      </c>
      <c r="AJ153" s="289"/>
      <c r="AK153" s="306">
        <f>S153+W153+AA153+AE153+AI153</f>
        <v>0</v>
      </c>
      <c r="AL153" s="299"/>
      <c r="AN153" s="495"/>
      <c r="AO153" s="714">
        <f>'COST MATCH BUDGET'!AK150</f>
        <v>0</v>
      </c>
      <c r="AP153" s="495"/>
    </row>
    <row r="154" spans="1:60" x14ac:dyDescent="0.2">
      <c r="A154" s="920" t="s">
        <v>42</v>
      </c>
      <c r="B154" s="920"/>
      <c r="C154" s="1075" t="s">
        <v>93</v>
      </c>
      <c r="D154" s="1075"/>
      <c r="E154" s="1075"/>
      <c r="F154" s="1075"/>
      <c r="G154" s="1075"/>
      <c r="H154" s="1075"/>
      <c r="I154" s="1075"/>
      <c r="J154" s="1075"/>
      <c r="K154" s="1075"/>
      <c r="L154" s="1075"/>
      <c r="M154" s="1075"/>
      <c r="N154" s="1075"/>
      <c r="O154" s="1075"/>
      <c r="P154" s="289"/>
      <c r="Q154" s="297"/>
      <c r="R154" s="133"/>
      <c r="S154" s="328">
        <v>0</v>
      </c>
      <c r="T154" s="5"/>
      <c r="U154" s="301"/>
      <c r="V154" s="151"/>
      <c r="W154" s="332">
        <v>0</v>
      </c>
      <c r="X154" s="289"/>
      <c r="Y154" s="304"/>
      <c r="Z154" s="75"/>
      <c r="AA154" s="333">
        <v>0</v>
      </c>
      <c r="AB154" s="289"/>
      <c r="AC154" s="301"/>
      <c r="AD154" s="151"/>
      <c r="AE154" s="332">
        <v>0</v>
      </c>
      <c r="AF154" s="289"/>
      <c r="AG154" s="297"/>
      <c r="AH154" s="133"/>
      <c r="AI154" s="328">
        <v>0</v>
      </c>
      <c r="AJ154" s="289"/>
      <c r="AK154" s="306">
        <f>S154+W154+AA154+AE154+AI154</f>
        <v>0</v>
      </c>
      <c r="AL154" s="299"/>
      <c r="AN154" s="495"/>
      <c r="AO154" s="714">
        <f>'COST MATCH BUDGET'!AK151</f>
        <v>0</v>
      </c>
      <c r="AP154" s="495"/>
    </row>
    <row r="155" spans="1:60" ht="15" hidden="1" customHeight="1" x14ac:dyDescent="0.2">
      <c r="A155" s="920" t="s">
        <v>43</v>
      </c>
      <c r="B155" s="920"/>
      <c r="C155" s="1097" t="s">
        <v>94</v>
      </c>
      <c r="D155" s="1097"/>
      <c r="E155" s="1097"/>
      <c r="F155" s="1097"/>
      <c r="G155" s="1097"/>
      <c r="H155" s="1097"/>
      <c r="I155" s="1097"/>
      <c r="J155" s="1097"/>
      <c r="K155" s="1097"/>
      <c r="L155" s="1097"/>
      <c r="M155" s="1097"/>
      <c r="N155" s="1097"/>
      <c r="O155" s="1097"/>
      <c r="P155" s="289"/>
      <c r="Q155" s="297"/>
      <c r="R155" s="133"/>
      <c r="S155" s="328">
        <v>0</v>
      </c>
      <c r="T155" s="6"/>
      <c r="U155" s="301"/>
      <c r="V155" s="151"/>
      <c r="W155" s="332">
        <v>0</v>
      </c>
      <c r="X155" s="299"/>
      <c r="Y155" s="334"/>
      <c r="Z155" s="76"/>
      <c r="AA155" s="335">
        <v>0</v>
      </c>
      <c r="AB155" s="299"/>
      <c r="AC155" s="301"/>
      <c r="AD155" s="151"/>
      <c r="AE155" s="332">
        <v>0</v>
      </c>
      <c r="AF155" s="299"/>
      <c r="AG155" s="297"/>
      <c r="AH155" s="133"/>
      <c r="AI155" s="328">
        <v>0</v>
      </c>
      <c r="AJ155" s="289"/>
      <c r="AK155" s="306">
        <f>S155+W155+AA155+AE155+AI155</f>
        <v>0</v>
      </c>
      <c r="AL155" s="299"/>
      <c r="AN155" s="495"/>
      <c r="AO155" s="714">
        <f>V155+Z155+AD155+AH155+AM155</f>
        <v>0</v>
      </c>
      <c r="AP155" s="495"/>
    </row>
    <row r="156" spans="1:60" ht="15" hidden="1" customHeight="1" x14ac:dyDescent="0.2">
      <c r="A156" s="920"/>
      <c r="B156" s="920"/>
      <c r="C156" s="1097"/>
      <c r="D156" s="1097"/>
      <c r="E156" s="1097"/>
      <c r="F156" s="1097"/>
      <c r="G156" s="1097"/>
      <c r="H156" s="1097"/>
      <c r="I156" s="1097"/>
      <c r="J156" s="1097"/>
      <c r="K156" s="1097"/>
      <c r="L156" s="1097"/>
      <c r="M156" s="1097"/>
      <c r="N156" s="1097"/>
      <c r="O156" s="1097"/>
      <c r="P156" s="289"/>
      <c r="Q156" s="297"/>
      <c r="R156" s="133"/>
      <c r="S156" s="328">
        <v>0</v>
      </c>
      <c r="T156" s="6"/>
      <c r="U156" s="301"/>
      <c r="V156" s="151"/>
      <c r="W156" s="332">
        <v>0</v>
      </c>
      <c r="X156" s="299"/>
      <c r="Y156" s="334"/>
      <c r="Z156" s="76"/>
      <c r="AA156" s="335">
        <v>0</v>
      </c>
      <c r="AB156" s="299"/>
      <c r="AC156" s="301"/>
      <c r="AD156" s="151"/>
      <c r="AE156" s="332">
        <v>0</v>
      </c>
      <c r="AF156" s="299"/>
      <c r="AG156" s="297"/>
      <c r="AH156" s="133"/>
      <c r="AI156" s="328">
        <v>0</v>
      </c>
      <c r="AJ156" s="289"/>
      <c r="AK156" s="306">
        <f>S156+W156+AA156+AE156+AI156</f>
        <v>0</v>
      </c>
      <c r="AL156" s="299"/>
      <c r="AN156" s="495"/>
      <c r="AO156" s="714">
        <f>V156+Z156+AD156+AH156+AM156</f>
        <v>0</v>
      </c>
      <c r="AP156" s="495"/>
    </row>
    <row r="157" spans="1:60" ht="8.25" hidden="1" customHeight="1" x14ac:dyDescent="0.2">
      <c r="A157" s="920"/>
      <c r="B157" s="920"/>
      <c r="C157" s="361"/>
      <c r="D157" s="361"/>
      <c r="E157" s="361"/>
      <c r="F157" s="361"/>
      <c r="G157" s="361"/>
      <c r="H157" s="361"/>
      <c r="I157" s="361"/>
      <c r="J157" s="361"/>
      <c r="K157" s="361"/>
      <c r="L157" s="361"/>
      <c r="M157" s="361"/>
      <c r="N157" s="361"/>
      <c r="O157" s="361"/>
      <c r="P157" s="289"/>
      <c r="Q157" s="297"/>
      <c r="R157" s="133"/>
      <c r="S157" s="328"/>
      <c r="T157" s="6"/>
      <c r="U157" s="301"/>
      <c r="V157" s="151"/>
      <c r="W157" s="332"/>
      <c r="X157" s="299"/>
      <c r="Y157" s="336"/>
      <c r="Z157" s="44"/>
      <c r="AA157" s="337"/>
      <c r="AB157" s="299"/>
      <c r="AC157" s="301"/>
      <c r="AD157" s="151"/>
      <c r="AE157" s="332"/>
      <c r="AF157" s="299"/>
      <c r="AG157" s="297"/>
      <c r="AH157" s="133"/>
      <c r="AI157" s="328"/>
      <c r="AJ157" s="289"/>
      <c r="AK157" s="306"/>
      <c r="AL157" s="299"/>
      <c r="AN157" s="495"/>
      <c r="AO157" s="714"/>
      <c r="AP157" s="495"/>
    </row>
    <row r="158" spans="1:60" ht="13.5" customHeight="1" x14ac:dyDescent="0.2">
      <c r="A158" s="920" t="s">
        <v>43</v>
      </c>
      <c r="B158" s="920"/>
      <c r="C158" s="1097" t="s">
        <v>94</v>
      </c>
      <c r="D158" s="1097"/>
      <c r="E158" s="1097"/>
      <c r="F158" s="1097"/>
      <c r="G158" s="1097"/>
      <c r="H158" s="1097"/>
      <c r="I158" s="1097"/>
      <c r="J158" s="1097"/>
      <c r="K158" s="1097"/>
      <c r="L158" s="1097"/>
      <c r="M158" s="1097"/>
      <c r="N158" s="1097"/>
      <c r="O158" s="1097"/>
      <c r="P158" s="289"/>
      <c r="Q158" s="297"/>
      <c r="R158" s="133"/>
      <c r="S158" s="328">
        <v>0</v>
      </c>
      <c r="T158" s="5"/>
      <c r="U158" s="301"/>
      <c r="V158" s="151"/>
      <c r="W158" s="332">
        <v>0</v>
      </c>
      <c r="X158" s="289"/>
      <c r="Y158" s="304"/>
      <c r="Z158" s="75"/>
      <c r="AA158" s="333">
        <v>0</v>
      </c>
      <c r="AB158" s="289"/>
      <c r="AC158" s="301"/>
      <c r="AD158" s="151"/>
      <c r="AE158" s="332">
        <v>0</v>
      </c>
      <c r="AF158" s="289"/>
      <c r="AG158" s="297"/>
      <c r="AH158" s="133"/>
      <c r="AI158" s="328">
        <v>0</v>
      </c>
      <c r="AJ158" s="289"/>
      <c r="AK158" s="306">
        <f>S158+W158+AA158+AE158+AI158</f>
        <v>0</v>
      </c>
      <c r="AL158" s="299"/>
      <c r="AN158" s="495"/>
      <c r="AO158" s="714">
        <f>'COST MATCH BUDGET'!AK155</f>
        <v>0</v>
      </c>
      <c r="AP158" s="495"/>
    </row>
    <row r="159" spans="1:60" ht="4.5" customHeight="1" thickBot="1" x14ac:dyDescent="0.25">
      <c r="A159" s="920"/>
      <c r="B159" s="920"/>
      <c r="C159" s="289"/>
      <c r="D159" s="289"/>
      <c r="E159" s="289"/>
      <c r="F159" s="289"/>
      <c r="G159" s="289"/>
      <c r="H159" s="289"/>
      <c r="I159" s="289"/>
      <c r="J159" s="289"/>
      <c r="K159" s="289"/>
      <c r="L159" s="289"/>
      <c r="M159" s="289"/>
      <c r="N159" s="289"/>
      <c r="O159" s="289"/>
      <c r="P159" s="289"/>
      <c r="Q159" s="289"/>
      <c r="R159" s="1"/>
      <c r="S159" s="5"/>
      <c r="T159" s="5"/>
      <c r="U159" s="289"/>
      <c r="V159" s="1"/>
      <c r="W159" s="289"/>
      <c r="X159" s="289"/>
      <c r="Y159" s="289"/>
      <c r="Z159" s="1"/>
      <c r="AA159" s="289"/>
      <c r="AB159" s="289"/>
      <c r="AC159" s="289"/>
      <c r="AD159" s="1"/>
      <c r="AE159" s="289"/>
      <c r="AF159" s="289"/>
      <c r="AG159" s="289"/>
      <c r="AH159" s="1"/>
      <c r="AI159" s="289"/>
      <c r="AJ159" s="289"/>
      <c r="AK159" s="5"/>
      <c r="AL159" s="5"/>
      <c r="AN159" s="495"/>
      <c r="AO159" s="700"/>
      <c r="AP159" s="495"/>
    </row>
    <row r="160" spans="1:60" s="1" customFormat="1" ht="13.5" thickBot="1" x14ac:dyDescent="0.25">
      <c r="A160" s="1092" t="s">
        <v>95</v>
      </c>
      <c r="B160" s="1084"/>
      <c r="C160" s="1084"/>
      <c r="D160" s="1084"/>
      <c r="E160" s="1084"/>
      <c r="F160" s="1084"/>
      <c r="G160" s="1084"/>
      <c r="H160" s="1084"/>
      <c r="I160" s="1084"/>
      <c r="J160" s="1084"/>
      <c r="K160" s="1084"/>
      <c r="L160" s="1084"/>
      <c r="M160" s="1084"/>
      <c r="N160" s="1084"/>
      <c r="O160" s="1084"/>
      <c r="P160" s="1084"/>
      <c r="Q160" s="99"/>
      <c r="R160" s="100" t="s">
        <v>66</v>
      </c>
      <c r="S160" s="101">
        <f>SUM(S152:S158)</f>
        <v>0</v>
      </c>
      <c r="T160" s="101"/>
      <c r="U160" s="102"/>
      <c r="V160" s="100" t="s">
        <v>67</v>
      </c>
      <c r="W160" s="101">
        <f>SUM(W152:W158)</f>
        <v>0</v>
      </c>
      <c r="X160" s="101"/>
      <c r="Y160" s="102"/>
      <c r="Z160" s="100" t="s">
        <v>68</v>
      </c>
      <c r="AA160" s="101">
        <f>SUM(AA152:AA158)</f>
        <v>0</v>
      </c>
      <c r="AB160" s="101"/>
      <c r="AC160" s="102"/>
      <c r="AD160" s="100" t="s">
        <v>69</v>
      </c>
      <c r="AE160" s="101">
        <f>SUM(AE152:AE158)</f>
        <v>0</v>
      </c>
      <c r="AF160" s="101"/>
      <c r="AG160" s="102"/>
      <c r="AH160" s="100" t="s">
        <v>70</v>
      </c>
      <c r="AI160" s="101">
        <f>SUM(AI152:AJ158)</f>
        <v>0</v>
      </c>
      <c r="AJ160" s="102"/>
      <c r="AK160" s="103">
        <f>SUM(AI160,AE160,AA160,W160,S160)</f>
        <v>0</v>
      </c>
      <c r="AL160" s="552"/>
      <c r="AN160" s="499"/>
      <c r="AO160" s="491">
        <f>'COST MATCH BUDGET'!AK157</f>
        <v>0</v>
      </c>
      <c r="AP160" s="499"/>
    </row>
    <row r="161" spans="1:42" s="1" customFormat="1" ht="5.25" customHeight="1" thickBot="1" x14ac:dyDescent="0.25">
      <c r="A161" s="289"/>
      <c r="B161" s="289"/>
      <c r="C161" s="289"/>
      <c r="D161" s="289"/>
      <c r="E161" s="289"/>
      <c r="F161" s="289"/>
      <c r="G161" s="289"/>
      <c r="H161" s="289"/>
      <c r="I161" s="289"/>
      <c r="J161" s="289"/>
      <c r="K161" s="289"/>
      <c r="L161" s="289"/>
      <c r="M161" s="289"/>
      <c r="N161" s="289"/>
      <c r="O161" s="289"/>
      <c r="P161" s="289"/>
      <c r="Q161" s="289"/>
      <c r="R161" s="289"/>
      <c r="S161" s="299"/>
      <c r="T161" s="299"/>
      <c r="U161" s="289"/>
      <c r="V161" s="289"/>
      <c r="W161" s="299"/>
      <c r="X161" s="299"/>
      <c r="Y161" s="289"/>
      <c r="Z161" s="289"/>
      <c r="AA161" s="299"/>
      <c r="AB161" s="299"/>
      <c r="AC161" s="289"/>
      <c r="AD161" s="289"/>
      <c r="AE161" s="299"/>
      <c r="AF161" s="299"/>
      <c r="AG161" s="289"/>
      <c r="AH161" s="289"/>
      <c r="AI161" s="299"/>
      <c r="AJ161" s="289"/>
      <c r="AK161" s="299"/>
      <c r="AL161" s="299"/>
      <c r="AN161" s="499"/>
      <c r="AO161" s="715"/>
      <c r="AP161" s="499"/>
    </row>
    <row r="162" spans="1:42" ht="12.75" customHeight="1" thickBot="1" x14ac:dyDescent="0.25">
      <c r="A162" s="1070" t="s">
        <v>96</v>
      </c>
      <c r="B162" s="1071"/>
      <c r="C162" s="1071"/>
      <c r="D162" s="1071"/>
      <c r="E162" s="1071"/>
      <c r="F162" s="1071"/>
      <c r="G162" s="1071"/>
      <c r="H162" s="1071"/>
      <c r="I162" s="1071"/>
      <c r="J162" s="1071"/>
      <c r="K162" s="1071"/>
      <c r="L162" s="1071"/>
      <c r="M162" s="1071"/>
      <c r="N162" s="1071"/>
      <c r="O162" s="1071"/>
      <c r="P162" s="1071"/>
      <c r="Q162" s="1071"/>
      <c r="R162" s="1071"/>
      <c r="S162" s="1072"/>
      <c r="T162" s="119"/>
      <c r="U162" s="119"/>
      <c r="V162" s="119"/>
      <c r="W162" s="119"/>
      <c r="X162" s="119"/>
      <c r="Y162" s="119"/>
      <c r="Z162" s="119"/>
      <c r="AA162" s="119"/>
      <c r="AB162" s="119"/>
      <c r="AC162" s="119"/>
      <c r="AD162" s="119"/>
      <c r="AE162" s="119"/>
      <c r="AF162" s="119"/>
      <c r="AG162" s="119"/>
      <c r="AH162" s="119"/>
      <c r="AI162" s="119"/>
      <c r="AJ162" s="119"/>
      <c r="AK162" s="119"/>
      <c r="AL162" s="119"/>
      <c r="AN162" s="495"/>
      <c r="AO162" s="696"/>
      <c r="AP162" s="495"/>
    </row>
    <row r="163" spans="1:42" ht="4.5" customHeight="1" x14ac:dyDescent="0.2">
      <c r="A163" s="74"/>
      <c r="B163" s="74"/>
      <c r="C163" s="74"/>
      <c r="D163" s="74"/>
      <c r="E163" s="74"/>
      <c r="F163" s="74"/>
      <c r="G163" s="74"/>
      <c r="H163" s="74"/>
      <c r="I163" s="74"/>
      <c r="J163" s="74"/>
      <c r="K163" s="74"/>
      <c r="L163" s="74"/>
      <c r="M163" s="74"/>
      <c r="N163" s="74"/>
      <c r="O163" s="74"/>
      <c r="P163" s="74"/>
      <c r="Q163" s="74"/>
      <c r="R163" s="74"/>
      <c r="S163" s="74"/>
      <c r="T163" s="119"/>
      <c r="U163" s="119"/>
      <c r="V163" s="119"/>
      <c r="W163" s="119"/>
      <c r="X163" s="119"/>
      <c r="Y163" s="119"/>
      <c r="Z163" s="119"/>
      <c r="AA163" s="119"/>
      <c r="AB163" s="119"/>
      <c r="AC163" s="119"/>
      <c r="AD163" s="119"/>
      <c r="AE163" s="119"/>
      <c r="AF163" s="119"/>
      <c r="AG163" s="119"/>
      <c r="AH163" s="119"/>
      <c r="AI163" s="119"/>
      <c r="AJ163" s="119"/>
      <c r="AK163" s="119"/>
      <c r="AL163" s="119"/>
      <c r="AN163" s="495"/>
      <c r="AO163" s="696"/>
      <c r="AP163" s="495"/>
    </row>
    <row r="164" spans="1:42" x14ac:dyDescent="0.2">
      <c r="B164" s="67" t="s">
        <v>97</v>
      </c>
      <c r="C164" s="66" t="s">
        <v>98</v>
      </c>
      <c r="D164" s="1075"/>
      <c r="E164" s="1075"/>
      <c r="F164" s="1075"/>
      <c r="G164" s="1075"/>
      <c r="H164" s="1075"/>
      <c r="I164" s="1075"/>
      <c r="J164" s="1075"/>
      <c r="K164" s="1075"/>
      <c r="L164" s="1075"/>
      <c r="M164" s="1075"/>
      <c r="N164" s="1075"/>
      <c r="O164" s="1075"/>
      <c r="P164" s="1075"/>
      <c r="Q164" s="289"/>
      <c r="R164" s="289"/>
      <c r="S164" s="299"/>
      <c r="T164" s="299"/>
      <c r="U164" s="289"/>
      <c r="V164" s="289"/>
      <c r="W164" s="299"/>
      <c r="X164" s="299"/>
      <c r="Y164" s="289"/>
      <c r="Z164" s="289"/>
      <c r="AA164" s="299"/>
      <c r="AB164" s="299"/>
      <c r="AC164" s="289"/>
      <c r="AD164" s="289"/>
      <c r="AE164" s="299"/>
      <c r="AF164" s="299"/>
      <c r="AG164" s="289"/>
      <c r="AH164" s="289"/>
      <c r="AI164" s="299"/>
      <c r="AJ164" s="289"/>
      <c r="AK164" s="299"/>
      <c r="AL164" s="299"/>
      <c r="AN164" s="495"/>
      <c r="AO164" s="715"/>
      <c r="AP164" s="495"/>
    </row>
    <row r="165" spans="1:42" x14ac:dyDescent="0.2">
      <c r="A165" s="67"/>
      <c r="B165" s="67"/>
      <c r="C165" s="67" t="s">
        <v>39</v>
      </c>
      <c r="D165" s="1075"/>
      <c r="E165" s="1075"/>
      <c r="F165" s="1075"/>
      <c r="G165" s="1075"/>
      <c r="H165" s="1075"/>
      <c r="I165" s="1075"/>
      <c r="J165" s="1075"/>
      <c r="K165" s="1075"/>
      <c r="L165" s="1075"/>
      <c r="M165" s="1075"/>
      <c r="N165" s="1075"/>
      <c r="O165" s="1075"/>
      <c r="P165" s="368"/>
      <c r="Q165" s="297"/>
      <c r="R165" s="297"/>
      <c r="S165" s="298">
        <v>0</v>
      </c>
      <c r="T165" s="299"/>
      <c r="U165" s="301"/>
      <c r="V165" s="301"/>
      <c r="W165" s="302">
        <v>0</v>
      </c>
      <c r="X165" s="299"/>
      <c r="Y165" s="304"/>
      <c r="Z165" s="304"/>
      <c r="AA165" s="305">
        <v>0</v>
      </c>
      <c r="AB165" s="299"/>
      <c r="AC165" s="301"/>
      <c r="AD165" s="301"/>
      <c r="AE165" s="302">
        <v>0</v>
      </c>
      <c r="AF165" s="299"/>
      <c r="AG165" s="297"/>
      <c r="AH165" s="297"/>
      <c r="AI165" s="298">
        <v>0</v>
      </c>
      <c r="AJ165" s="289"/>
      <c r="AK165" s="306">
        <f t="shared" ref="AK165:AK172" si="3">S165+W165+AA165+AE165+AI165</f>
        <v>0</v>
      </c>
      <c r="AL165" s="299"/>
      <c r="AN165" s="495"/>
      <c r="AO165" s="714">
        <f>'COST MATCH BUDGET'!AK162</f>
        <v>0</v>
      </c>
      <c r="AP165" s="495"/>
    </row>
    <row r="166" spans="1:42" x14ac:dyDescent="0.2">
      <c r="A166" s="67"/>
      <c r="B166" s="67"/>
      <c r="C166" s="67" t="s">
        <v>41</v>
      </c>
      <c r="D166" s="1075"/>
      <c r="E166" s="1075"/>
      <c r="F166" s="1075"/>
      <c r="G166" s="1075"/>
      <c r="H166" s="1075"/>
      <c r="I166" s="1075"/>
      <c r="J166" s="1075"/>
      <c r="K166" s="1075"/>
      <c r="L166" s="1075"/>
      <c r="M166" s="1075"/>
      <c r="N166" s="1075"/>
      <c r="O166" s="1075"/>
      <c r="P166" s="368"/>
      <c r="Q166" s="297"/>
      <c r="R166" s="297"/>
      <c r="S166" s="298">
        <v>0</v>
      </c>
      <c r="T166" s="299"/>
      <c r="U166" s="301"/>
      <c r="V166" s="301"/>
      <c r="W166" s="302">
        <v>0</v>
      </c>
      <c r="X166" s="299"/>
      <c r="Y166" s="304"/>
      <c r="Z166" s="304"/>
      <c r="AA166" s="305">
        <v>0</v>
      </c>
      <c r="AB166" s="299"/>
      <c r="AC166" s="301"/>
      <c r="AD166" s="301"/>
      <c r="AE166" s="302">
        <v>0</v>
      </c>
      <c r="AF166" s="299"/>
      <c r="AG166" s="297"/>
      <c r="AH166" s="297"/>
      <c r="AI166" s="298">
        <v>0</v>
      </c>
      <c r="AJ166" s="289"/>
      <c r="AK166" s="306">
        <f t="shared" si="3"/>
        <v>0</v>
      </c>
      <c r="AL166" s="299"/>
      <c r="AN166" s="495"/>
      <c r="AO166" s="714">
        <f>'COST MATCH BUDGET'!AK163</f>
        <v>0</v>
      </c>
      <c r="AP166" s="495"/>
    </row>
    <row r="167" spans="1:42" x14ac:dyDescent="0.2">
      <c r="A167" s="67"/>
      <c r="B167" s="67"/>
      <c r="C167" s="67" t="s">
        <v>42</v>
      </c>
      <c r="D167" s="1075"/>
      <c r="E167" s="1075"/>
      <c r="F167" s="1075"/>
      <c r="G167" s="1075"/>
      <c r="H167" s="1075"/>
      <c r="I167" s="1075"/>
      <c r="J167" s="1075"/>
      <c r="K167" s="1075"/>
      <c r="L167" s="1075"/>
      <c r="M167" s="1075"/>
      <c r="N167" s="1075"/>
      <c r="O167" s="1075"/>
      <c r="P167" s="368"/>
      <c r="Q167" s="297"/>
      <c r="R167" s="297"/>
      <c r="S167" s="298">
        <v>0</v>
      </c>
      <c r="T167" s="299"/>
      <c r="U167" s="301"/>
      <c r="V167" s="301"/>
      <c r="W167" s="302">
        <v>0</v>
      </c>
      <c r="X167" s="299"/>
      <c r="Y167" s="304"/>
      <c r="Z167" s="304"/>
      <c r="AA167" s="305">
        <v>0</v>
      </c>
      <c r="AB167" s="299"/>
      <c r="AC167" s="301"/>
      <c r="AD167" s="301"/>
      <c r="AE167" s="302">
        <v>0</v>
      </c>
      <c r="AF167" s="299"/>
      <c r="AG167" s="297"/>
      <c r="AH167" s="297"/>
      <c r="AI167" s="298">
        <v>0</v>
      </c>
      <c r="AJ167" s="289"/>
      <c r="AK167" s="306">
        <f t="shared" si="3"/>
        <v>0</v>
      </c>
      <c r="AL167" s="299"/>
      <c r="AN167" s="495"/>
      <c r="AO167" s="714">
        <f>'COST MATCH BUDGET'!AK164</f>
        <v>0</v>
      </c>
      <c r="AP167" s="495"/>
    </row>
    <row r="168" spans="1:42" x14ac:dyDescent="0.2">
      <c r="A168" s="67"/>
      <c r="B168" s="67"/>
      <c r="C168" s="67" t="s">
        <v>43</v>
      </c>
      <c r="D168" s="1075"/>
      <c r="E168" s="1075"/>
      <c r="F168" s="1075"/>
      <c r="G168" s="1075"/>
      <c r="H168" s="1075"/>
      <c r="I168" s="1075"/>
      <c r="J168" s="1075"/>
      <c r="K168" s="1075"/>
      <c r="L168" s="1075"/>
      <c r="M168" s="1075"/>
      <c r="N168" s="1075"/>
      <c r="O168" s="1075"/>
      <c r="P168" s="368"/>
      <c r="Q168" s="297"/>
      <c r="R168" s="297"/>
      <c r="S168" s="298">
        <v>0</v>
      </c>
      <c r="T168" s="299"/>
      <c r="U168" s="301"/>
      <c r="V168" s="301"/>
      <c r="W168" s="302">
        <v>0</v>
      </c>
      <c r="X168" s="299"/>
      <c r="Y168" s="304"/>
      <c r="Z168" s="304"/>
      <c r="AA168" s="305">
        <v>0</v>
      </c>
      <c r="AB168" s="299"/>
      <c r="AC168" s="301"/>
      <c r="AD168" s="301"/>
      <c r="AE168" s="302">
        <v>0</v>
      </c>
      <c r="AF168" s="299"/>
      <c r="AG168" s="297"/>
      <c r="AH168" s="297"/>
      <c r="AI168" s="298">
        <v>0</v>
      </c>
      <c r="AJ168" s="289"/>
      <c r="AK168" s="306">
        <f t="shared" si="3"/>
        <v>0</v>
      </c>
      <c r="AL168" s="299"/>
      <c r="AN168" s="495"/>
      <c r="AO168" s="714">
        <f>'COST MATCH BUDGET'!AK165</f>
        <v>0</v>
      </c>
      <c r="AP168" s="495"/>
    </row>
    <row r="169" spans="1:42" x14ac:dyDescent="0.2">
      <c r="A169" s="67"/>
      <c r="B169" s="67"/>
      <c r="C169" s="67" t="s">
        <v>51</v>
      </c>
      <c r="D169" s="1075"/>
      <c r="E169" s="1075"/>
      <c r="F169" s="1075"/>
      <c r="G169" s="1075"/>
      <c r="H169" s="1075"/>
      <c r="I169" s="1075"/>
      <c r="J169" s="1075"/>
      <c r="K169" s="1075"/>
      <c r="L169" s="1075"/>
      <c r="M169" s="1075"/>
      <c r="N169" s="1075"/>
      <c r="O169" s="1075"/>
      <c r="P169" s="368"/>
      <c r="Q169" s="297"/>
      <c r="R169" s="297"/>
      <c r="S169" s="298">
        <v>0</v>
      </c>
      <c r="T169" s="299"/>
      <c r="U169" s="301"/>
      <c r="V169" s="301"/>
      <c r="W169" s="302">
        <v>0</v>
      </c>
      <c r="X169" s="299"/>
      <c r="Y169" s="304"/>
      <c r="Z169" s="304"/>
      <c r="AA169" s="305">
        <v>0</v>
      </c>
      <c r="AB169" s="299"/>
      <c r="AC169" s="301"/>
      <c r="AD169" s="301"/>
      <c r="AE169" s="302">
        <v>0</v>
      </c>
      <c r="AF169" s="299"/>
      <c r="AG169" s="297"/>
      <c r="AH169" s="297"/>
      <c r="AI169" s="298">
        <v>0</v>
      </c>
      <c r="AJ169" s="289"/>
      <c r="AK169" s="306">
        <f t="shared" si="3"/>
        <v>0</v>
      </c>
      <c r="AL169" s="299"/>
      <c r="AN169" s="495"/>
      <c r="AO169" s="714">
        <f>'COST MATCH BUDGET'!AK166</f>
        <v>0</v>
      </c>
      <c r="AP169" s="495"/>
    </row>
    <row r="170" spans="1:42" x14ac:dyDescent="0.2">
      <c r="A170" s="67"/>
      <c r="B170" s="67"/>
      <c r="C170" s="67" t="s">
        <v>52</v>
      </c>
      <c r="D170" s="1075"/>
      <c r="E170" s="1075"/>
      <c r="F170" s="1075"/>
      <c r="G170" s="1075"/>
      <c r="H170" s="1075"/>
      <c r="I170" s="1075"/>
      <c r="J170" s="1075"/>
      <c r="K170" s="1075"/>
      <c r="L170" s="1075"/>
      <c r="M170" s="1075"/>
      <c r="N170" s="1075"/>
      <c r="O170" s="1075"/>
      <c r="P170" s="368"/>
      <c r="Q170" s="297"/>
      <c r="R170" s="297"/>
      <c r="S170" s="298">
        <v>0</v>
      </c>
      <c r="T170" s="299"/>
      <c r="U170" s="301"/>
      <c r="V170" s="301"/>
      <c r="W170" s="302">
        <v>0</v>
      </c>
      <c r="X170" s="299"/>
      <c r="Y170" s="304"/>
      <c r="Z170" s="304"/>
      <c r="AA170" s="305">
        <v>0</v>
      </c>
      <c r="AB170" s="299"/>
      <c r="AC170" s="301"/>
      <c r="AD170" s="301"/>
      <c r="AE170" s="302">
        <v>0</v>
      </c>
      <c r="AF170" s="299"/>
      <c r="AG170" s="297"/>
      <c r="AH170" s="297"/>
      <c r="AI170" s="298">
        <v>0</v>
      </c>
      <c r="AJ170" s="289"/>
      <c r="AK170" s="306">
        <f t="shared" si="3"/>
        <v>0</v>
      </c>
      <c r="AL170" s="299"/>
      <c r="AN170" s="495"/>
      <c r="AO170" s="714">
        <f>'COST MATCH BUDGET'!AK167</f>
        <v>0</v>
      </c>
      <c r="AP170" s="495"/>
    </row>
    <row r="171" spans="1:42" ht="5.25" customHeight="1" x14ac:dyDescent="0.2">
      <c r="A171" s="67"/>
      <c r="B171" s="67"/>
      <c r="C171" s="67"/>
      <c r="D171" s="368"/>
      <c r="E171" s="368"/>
      <c r="F171" s="368"/>
      <c r="G171" s="368"/>
      <c r="H171" s="368"/>
      <c r="I171" s="368"/>
      <c r="J171" s="368"/>
      <c r="K171" s="368"/>
      <c r="L171" s="368"/>
      <c r="M171" s="368"/>
      <c r="N171" s="368"/>
      <c r="O171" s="368"/>
      <c r="P171" s="368"/>
      <c r="Q171" s="289"/>
      <c r="R171" s="289"/>
      <c r="S171" s="299"/>
      <c r="T171" s="299"/>
      <c r="U171" s="289"/>
      <c r="V171" s="289"/>
      <c r="W171" s="299"/>
      <c r="X171" s="299"/>
      <c r="Y171" s="289"/>
      <c r="Z171" s="289"/>
      <c r="AA171" s="299"/>
      <c r="AB171" s="299"/>
      <c r="AC171" s="289"/>
      <c r="AD171" s="289"/>
      <c r="AE171" s="299"/>
      <c r="AF171" s="299"/>
      <c r="AG171" s="289"/>
      <c r="AH171" s="289"/>
      <c r="AI171" s="299"/>
      <c r="AJ171" s="289"/>
      <c r="AK171" s="299"/>
      <c r="AL171" s="299"/>
      <c r="AN171" s="495"/>
      <c r="AO171" s="715"/>
      <c r="AP171" s="495"/>
    </row>
    <row r="172" spans="1:42" s="2" customFormat="1" x14ac:dyDescent="0.2">
      <c r="A172" s="1"/>
      <c r="B172" s="1"/>
      <c r="C172" s="1073" t="s">
        <v>99</v>
      </c>
      <c r="D172" s="1074"/>
      <c r="E172" s="1074"/>
      <c r="F172" s="1074"/>
      <c r="G172" s="1074"/>
      <c r="H172" s="1074"/>
      <c r="I172" s="1074"/>
      <c r="J172" s="1074"/>
      <c r="K172" s="1074"/>
      <c r="L172" s="1074"/>
      <c r="M172" s="1074"/>
      <c r="N172" s="1074"/>
      <c r="O172" s="1074"/>
      <c r="P172" s="1074"/>
      <c r="Q172" s="126"/>
      <c r="R172" s="127" t="s">
        <v>66</v>
      </c>
      <c r="S172" s="128">
        <f>SUM(S165:S170)</f>
        <v>0</v>
      </c>
      <c r="T172" s="128"/>
      <c r="U172" s="126"/>
      <c r="V172" s="127" t="s">
        <v>67</v>
      </c>
      <c r="W172" s="128">
        <f>SUM(W165:W170)</f>
        <v>0</v>
      </c>
      <c r="X172" s="128"/>
      <c r="Y172" s="126"/>
      <c r="Z172" s="127" t="s">
        <v>68</v>
      </c>
      <c r="AA172" s="128">
        <f>SUM(AA165:AA170)</f>
        <v>0</v>
      </c>
      <c r="AB172" s="128"/>
      <c r="AC172" s="126"/>
      <c r="AD172" s="127" t="s">
        <v>69</v>
      </c>
      <c r="AE172" s="128">
        <f>SUM(AE165:AE170)</f>
        <v>0</v>
      </c>
      <c r="AF172" s="128"/>
      <c r="AG172" s="126"/>
      <c r="AH172" s="127" t="s">
        <v>70</v>
      </c>
      <c r="AI172" s="128">
        <f>SUM(AI165:AI170)</f>
        <v>0</v>
      </c>
      <c r="AJ172" s="126"/>
      <c r="AK172" s="129">
        <f t="shared" si="3"/>
        <v>0</v>
      </c>
      <c r="AL172" s="20"/>
      <c r="AM172" s="289"/>
      <c r="AN172" s="497"/>
      <c r="AO172" s="492">
        <f>'COST MATCH BUDGET'!AK169</f>
        <v>0</v>
      </c>
      <c r="AP172" s="497"/>
    </row>
    <row r="173" spans="1:42" ht="4.5" customHeight="1" x14ac:dyDescent="0.2">
      <c r="A173" s="67"/>
      <c r="B173" s="67"/>
      <c r="C173" s="16"/>
      <c r="D173" s="368"/>
      <c r="E173" s="368"/>
      <c r="F173" s="368"/>
      <c r="G173" s="368"/>
      <c r="H173" s="368"/>
      <c r="I173" s="368"/>
      <c r="J173" s="368"/>
      <c r="K173" s="368"/>
      <c r="L173" s="368"/>
      <c r="M173" s="368"/>
      <c r="N173" s="368"/>
      <c r="O173" s="368"/>
      <c r="P173" s="368"/>
      <c r="Q173" s="289"/>
      <c r="R173" s="289"/>
      <c r="S173" s="299"/>
      <c r="T173" s="299"/>
      <c r="U173" s="289"/>
      <c r="V173" s="289"/>
      <c r="W173" s="299"/>
      <c r="X173" s="299"/>
      <c r="Y173" s="289"/>
      <c r="Z173" s="289"/>
      <c r="AA173" s="299"/>
      <c r="AB173" s="299"/>
      <c r="AC173" s="289"/>
      <c r="AD173" s="289"/>
      <c r="AE173" s="299"/>
      <c r="AF173" s="299"/>
      <c r="AG173" s="289"/>
      <c r="AH173" s="289"/>
      <c r="AI173" s="299"/>
      <c r="AJ173" s="289"/>
      <c r="AK173" s="299"/>
      <c r="AL173" s="299"/>
      <c r="AN173" s="495"/>
      <c r="AO173" s="715"/>
      <c r="AP173" s="495"/>
    </row>
    <row r="174" spans="1:42" x14ac:dyDescent="0.2">
      <c r="B174" s="67" t="s">
        <v>100</v>
      </c>
      <c r="C174" s="66" t="s">
        <v>101</v>
      </c>
      <c r="D174" s="67" t="s">
        <v>39</v>
      </c>
      <c r="E174" s="355"/>
      <c r="F174" s="1075"/>
      <c r="G174" s="1075"/>
      <c r="H174" s="1075"/>
      <c r="I174" s="1075"/>
      <c r="J174" s="1075"/>
      <c r="K174" s="1075"/>
      <c r="L174" s="1075"/>
      <c r="M174" s="1075"/>
      <c r="N174" s="1075"/>
      <c r="O174" s="1075"/>
      <c r="P174" s="1075"/>
      <c r="Q174" s="297"/>
      <c r="R174" s="297"/>
      <c r="S174" s="338">
        <v>0</v>
      </c>
      <c r="T174" s="339"/>
      <c r="U174" s="340"/>
      <c r="V174" s="340"/>
      <c r="W174" s="341">
        <v>0</v>
      </c>
      <c r="X174" s="339"/>
      <c r="Y174" s="342"/>
      <c r="Z174" s="342"/>
      <c r="AA174" s="343">
        <v>0</v>
      </c>
      <c r="AB174" s="339"/>
      <c r="AC174" s="340"/>
      <c r="AD174" s="340"/>
      <c r="AE174" s="341">
        <v>0</v>
      </c>
      <c r="AF174" s="339"/>
      <c r="AG174" s="711"/>
      <c r="AH174" s="711"/>
      <c r="AI174" s="338">
        <v>0</v>
      </c>
      <c r="AJ174" s="289"/>
      <c r="AK174" s="712">
        <f>S174+W174+AA174+AE174+AI174</f>
        <v>0</v>
      </c>
      <c r="AL174" s="339"/>
      <c r="AM174" s="289"/>
      <c r="AN174" s="497"/>
      <c r="AO174" s="713">
        <f>'COST MATCH BUDGET'!AK171</f>
        <v>0</v>
      </c>
      <c r="AP174" s="495"/>
    </row>
    <row r="175" spans="1:42" x14ac:dyDescent="0.2">
      <c r="B175" s="67"/>
      <c r="C175" s="66"/>
      <c r="D175" s="67" t="s">
        <v>41</v>
      </c>
      <c r="E175" s="355"/>
      <c r="F175" s="1075"/>
      <c r="G175" s="1075"/>
      <c r="H175" s="1075"/>
      <c r="I175" s="1075"/>
      <c r="J175" s="1075"/>
      <c r="K175" s="1075"/>
      <c r="L175" s="1075"/>
      <c r="M175" s="1075"/>
      <c r="N175" s="1075"/>
      <c r="O175" s="1075"/>
      <c r="P175" s="1075"/>
      <c r="Q175" s="297"/>
      <c r="R175" s="297"/>
      <c r="S175" s="338">
        <v>0</v>
      </c>
      <c r="T175" s="339"/>
      <c r="U175" s="340"/>
      <c r="V175" s="340"/>
      <c r="W175" s="341">
        <v>0</v>
      </c>
      <c r="X175" s="339"/>
      <c r="Y175" s="342"/>
      <c r="Z175" s="342"/>
      <c r="AA175" s="343">
        <v>0</v>
      </c>
      <c r="AB175" s="339"/>
      <c r="AC175" s="340"/>
      <c r="AD175" s="340"/>
      <c r="AE175" s="341">
        <v>0</v>
      </c>
      <c r="AF175" s="339"/>
      <c r="AG175" s="711"/>
      <c r="AH175" s="711"/>
      <c r="AI175" s="338">
        <v>0</v>
      </c>
      <c r="AJ175" s="289"/>
      <c r="AK175" s="712">
        <f>S175+W175+AA175+AE175+AI175</f>
        <v>0</v>
      </c>
      <c r="AL175" s="339"/>
      <c r="AM175" s="289"/>
      <c r="AN175" s="497"/>
      <c r="AO175" s="713"/>
      <c r="AP175" s="495"/>
    </row>
    <row r="176" spans="1:42" ht="4.5" customHeight="1" x14ac:dyDescent="0.2">
      <c r="B176" s="67"/>
      <c r="C176" s="66"/>
      <c r="D176" s="368"/>
      <c r="E176" s="368"/>
      <c r="F176" s="368"/>
      <c r="G176" s="368"/>
      <c r="H176" s="368"/>
      <c r="I176" s="368"/>
      <c r="J176" s="368"/>
      <c r="K176" s="368"/>
      <c r="L176" s="368"/>
      <c r="M176" s="368"/>
      <c r="N176" s="368"/>
      <c r="O176" s="368"/>
      <c r="P176" s="368"/>
      <c r="Q176" s="289"/>
      <c r="R176" s="289"/>
      <c r="S176" s="551"/>
      <c r="T176" s="551"/>
      <c r="U176" s="119"/>
      <c r="V176" s="119"/>
      <c r="W176" s="551"/>
      <c r="X176" s="551"/>
      <c r="Y176" s="119"/>
      <c r="Z176" s="119"/>
      <c r="AA176" s="551"/>
      <c r="AB176" s="551"/>
      <c r="AC176" s="119"/>
      <c r="AD176" s="119"/>
      <c r="AE176" s="551"/>
      <c r="AF176" s="551"/>
      <c r="AG176" s="119"/>
      <c r="AH176" s="119"/>
      <c r="AI176" s="551"/>
      <c r="AJ176" s="1"/>
      <c r="AK176" s="551"/>
      <c r="AL176" s="551"/>
      <c r="AO176" s="701"/>
    </row>
    <row r="177" spans="1:42" s="2" customFormat="1" x14ac:dyDescent="0.2">
      <c r="A177" s="1"/>
      <c r="B177" s="1"/>
      <c r="C177" s="1073" t="s">
        <v>102</v>
      </c>
      <c r="D177" s="1074"/>
      <c r="E177" s="1074"/>
      <c r="F177" s="1074"/>
      <c r="G177" s="1074"/>
      <c r="H177" s="1074"/>
      <c r="I177" s="1074"/>
      <c r="J177" s="1074"/>
      <c r="K177" s="1074"/>
      <c r="L177" s="1074"/>
      <c r="M177" s="1074"/>
      <c r="N177" s="1074"/>
      <c r="O177" s="1074"/>
      <c r="P177" s="1074"/>
      <c r="Q177" s="126"/>
      <c r="R177" s="127" t="s">
        <v>66</v>
      </c>
      <c r="S177" s="128">
        <f>SUM(S174:S175)</f>
        <v>0</v>
      </c>
      <c r="T177" s="128"/>
      <c r="U177" s="126"/>
      <c r="V177" s="127" t="s">
        <v>67</v>
      </c>
      <c r="W177" s="128">
        <f>SUM(W174:W175)</f>
        <v>0</v>
      </c>
      <c r="X177" s="128"/>
      <c r="Y177" s="126"/>
      <c r="Z177" s="127" t="s">
        <v>68</v>
      </c>
      <c r="AA177" s="128">
        <f>SUM(AA174:AA175)</f>
        <v>0</v>
      </c>
      <c r="AB177" s="128"/>
      <c r="AC177" s="126"/>
      <c r="AD177" s="127" t="s">
        <v>69</v>
      </c>
      <c r="AE177" s="128">
        <f>SUM(AE174:AE175)</f>
        <v>0</v>
      </c>
      <c r="AF177" s="128"/>
      <c r="AG177" s="126"/>
      <c r="AH177" s="127" t="s">
        <v>70</v>
      </c>
      <c r="AI177" s="128">
        <f>SUM(AI174:AI175)</f>
        <v>0</v>
      </c>
      <c r="AJ177" s="126"/>
      <c r="AK177" s="129">
        <f t="shared" ref="AK177" si="4">S177+W177+AA177+AE177+AI177</f>
        <v>0</v>
      </c>
      <c r="AL177" s="20"/>
      <c r="AM177" s="289"/>
      <c r="AN177" s="497"/>
      <c r="AO177" s="492">
        <f>'COST MATCH BUDGET'!AK176</f>
        <v>0</v>
      </c>
      <c r="AP177" s="497"/>
    </row>
    <row r="178" spans="1:42" ht="9" customHeight="1" x14ac:dyDescent="0.2">
      <c r="B178" s="67"/>
      <c r="C178" s="66"/>
      <c r="D178" s="368"/>
      <c r="E178" s="368"/>
      <c r="F178" s="368"/>
      <c r="G178" s="368"/>
      <c r="H178" s="368"/>
      <c r="I178" s="368"/>
      <c r="J178" s="368"/>
      <c r="K178" s="368"/>
      <c r="L178" s="368"/>
      <c r="M178" s="368"/>
      <c r="N178" s="368"/>
      <c r="O178" s="368"/>
      <c r="P178" s="368"/>
      <c r="Q178" s="289"/>
      <c r="R178" s="289"/>
      <c r="S178" s="299"/>
      <c r="T178" s="299"/>
      <c r="U178" s="289"/>
      <c r="V178" s="289"/>
      <c r="W178" s="299"/>
      <c r="X178" s="299"/>
      <c r="Y178" s="289"/>
      <c r="Z178" s="289"/>
      <c r="AA178" s="299"/>
      <c r="AB178" s="299"/>
      <c r="AC178" s="289"/>
      <c r="AD178" s="289"/>
      <c r="AE178" s="299"/>
      <c r="AF178" s="299"/>
      <c r="AG178" s="289"/>
      <c r="AH178" s="289"/>
      <c r="AI178" s="299"/>
      <c r="AJ178" s="289"/>
      <c r="AK178" s="299"/>
      <c r="AL178" s="299"/>
      <c r="AN178" s="495"/>
      <c r="AO178" s="715"/>
      <c r="AP178" s="495"/>
    </row>
    <row r="179" spans="1:42" ht="17.25" customHeight="1" x14ac:dyDescent="0.2">
      <c r="B179" s="68" t="s">
        <v>103</v>
      </c>
      <c r="C179" s="1080" t="s">
        <v>104</v>
      </c>
      <c r="D179" s="1080"/>
      <c r="E179" s="1080"/>
      <c r="F179" s="1080"/>
      <c r="G179" s="1080"/>
      <c r="H179" s="1080"/>
      <c r="I179" s="1080"/>
      <c r="J179" s="1080"/>
      <c r="K179" s="1080"/>
      <c r="L179" s="1080"/>
      <c r="M179" s="1080"/>
      <c r="N179" s="1080"/>
      <c r="O179" s="1080"/>
      <c r="P179" s="368"/>
      <c r="Q179" s="289"/>
      <c r="R179" s="289"/>
      <c r="S179" s="299"/>
      <c r="T179" s="299"/>
      <c r="U179" s="289"/>
      <c r="V179" s="289"/>
      <c r="W179" s="299"/>
      <c r="X179" s="299"/>
      <c r="Y179" s="289"/>
      <c r="Z179" s="289"/>
      <c r="AA179" s="299"/>
      <c r="AB179" s="299"/>
      <c r="AC179" s="289"/>
      <c r="AD179" s="289"/>
      <c r="AE179" s="299"/>
      <c r="AF179" s="299"/>
      <c r="AG179" s="289"/>
      <c r="AH179" s="289"/>
      <c r="AI179" s="299"/>
      <c r="AJ179" s="289"/>
      <c r="AK179" s="299"/>
      <c r="AL179" s="299"/>
      <c r="AN179" s="495"/>
      <c r="AO179" s="715"/>
      <c r="AP179" s="495"/>
    </row>
    <row r="180" spans="1:42" s="65" customFormat="1" ht="15.75" customHeight="1" x14ac:dyDescent="0.2">
      <c r="C180" s="67" t="s">
        <v>39</v>
      </c>
      <c r="D180" s="1079"/>
      <c r="E180" s="1079"/>
      <c r="F180" s="1079"/>
      <c r="G180" s="1079"/>
      <c r="H180" s="1079"/>
      <c r="I180" s="1079"/>
      <c r="J180" s="1079"/>
      <c r="K180" s="1079"/>
      <c r="L180" s="1079"/>
      <c r="M180" s="1079"/>
      <c r="N180" s="1079"/>
      <c r="O180" s="1079"/>
      <c r="P180" s="922"/>
      <c r="Q180" s="711"/>
      <c r="R180" s="711"/>
      <c r="S180" s="338">
        <v>0</v>
      </c>
      <c r="T180" s="339"/>
      <c r="U180" s="340"/>
      <c r="V180" s="340"/>
      <c r="W180" s="341">
        <v>0</v>
      </c>
      <c r="X180" s="339"/>
      <c r="Y180" s="342"/>
      <c r="Z180" s="342"/>
      <c r="AA180" s="343">
        <v>0</v>
      </c>
      <c r="AB180" s="339"/>
      <c r="AC180" s="340"/>
      <c r="AD180" s="340"/>
      <c r="AE180" s="341">
        <v>0</v>
      </c>
      <c r="AF180" s="339"/>
      <c r="AG180" s="711"/>
      <c r="AH180" s="711"/>
      <c r="AI180" s="338">
        <v>0</v>
      </c>
      <c r="AJ180" s="326"/>
      <c r="AK180" s="712">
        <f t="shared" ref="AK180:AK186" si="5">S180+W180+AA180+AE180+AI180</f>
        <v>0</v>
      </c>
      <c r="AL180" s="339"/>
      <c r="AN180" s="496"/>
      <c r="AO180" s="713">
        <f>'COST MATCH BUDGET'!AK177</f>
        <v>0</v>
      </c>
      <c r="AP180" s="496"/>
    </row>
    <row r="181" spans="1:42" s="65" customFormat="1" ht="15" customHeight="1" x14ac:dyDescent="0.2">
      <c r="B181" s="69"/>
      <c r="C181" s="67" t="s">
        <v>41</v>
      </c>
      <c r="D181" s="1079"/>
      <c r="E181" s="1079"/>
      <c r="F181" s="1079"/>
      <c r="G181" s="1079"/>
      <c r="H181" s="1079"/>
      <c r="I181" s="1079"/>
      <c r="J181" s="1079"/>
      <c r="K181" s="1079"/>
      <c r="L181" s="1079"/>
      <c r="M181" s="1079"/>
      <c r="N181" s="1079"/>
      <c r="O181" s="1079"/>
      <c r="P181" s="922"/>
      <c r="Q181" s="297"/>
      <c r="R181" s="297"/>
      <c r="S181" s="298">
        <v>0</v>
      </c>
      <c r="T181" s="299"/>
      <c r="U181" s="301"/>
      <c r="V181" s="301"/>
      <c r="W181" s="302">
        <v>0</v>
      </c>
      <c r="X181" s="299"/>
      <c r="Y181" s="304"/>
      <c r="Z181" s="304"/>
      <c r="AA181" s="305">
        <v>0</v>
      </c>
      <c r="AB181" s="299"/>
      <c r="AC181" s="301"/>
      <c r="AD181" s="301"/>
      <c r="AE181" s="302">
        <v>0</v>
      </c>
      <c r="AF181" s="299"/>
      <c r="AG181" s="297"/>
      <c r="AH181" s="297"/>
      <c r="AI181" s="298">
        <v>0</v>
      </c>
      <c r="AJ181" s="289"/>
      <c r="AK181" s="306">
        <f t="shared" si="5"/>
        <v>0</v>
      </c>
      <c r="AL181" s="299"/>
      <c r="AN181" s="496"/>
      <c r="AO181" s="714">
        <f>'COST MATCH BUDGET'!AK178</f>
        <v>0</v>
      </c>
      <c r="AP181" s="496"/>
    </row>
    <row r="182" spans="1:42" s="65" customFormat="1" ht="15.75" customHeight="1" x14ac:dyDescent="0.2">
      <c r="B182" s="69"/>
      <c r="C182" s="67" t="s">
        <v>42</v>
      </c>
      <c r="D182" s="1079"/>
      <c r="E182" s="1079"/>
      <c r="F182" s="1079"/>
      <c r="G182" s="1079"/>
      <c r="H182" s="1079"/>
      <c r="I182" s="1079"/>
      <c r="J182" s="1079"/>
      <c r="K182" s="1079"/>
      <c r="L182" s="1079"/>
      <c r="M182" s="1079"/>
      <c r="N182" s="1079"/>
      <c r="O182" s="1079"/>
      <c r="P182" s="922"/>
      <c r="Q182" s="297"/>
      <c r="R182" s="297"/>
      <c r="S182" s="298">
        <v>0</v>
      </c>
      <c r="T182" s="299"/>
      <c r="U182" s="301"/>
      <c r="V182" s="301"/>
      <c r="W182" s="302">
        <v>0</v>
      </c>
      <c r="X182" s="299"/>
      <c r="Y182" s="304"/>
      <c r="Z182" s="304"/>
      <c r="AA182" s="305">
        <v>0</v>
      </c>
      <c r="AB182" s="299"/>
      <c r="AC182" s="301"/>
      <c r="AD182" s="301"/>
      <c r="AE182" s="302">
        <v>0</v>
      </c>
      <c r="AF182" s="299"/>
      <c r="AG182" s="297"/>
      <c r="AH182" s="297"/>
      <c r="AI182" s="298">
        <v>0</v>
      </c>
      <c r="AJ182" s="289"/>
      <c r="AK182" s="306">
        <f t="shared" si="5"/>
        <v>0</v>
      </c>
      <c r="AL182" s="299"/>
      <c r="AN182" s="496"/>
      <c r="AO182" s="714">
        <f>'COST MATCH BUDGET'!AK179</f>
        <v>0</v>
      </c>
      <c r="AP182" s="496"/>
    </row>
    <row r="183" spans="1:42" s="65" customFormat="1" ht="15.75" customHeight="1" x14ac:dyDescent="0.2">
      <c r="B183" s="69"/>
      <c r="C183" s="67" t="s">
        <v>43</v>
      </c>
      <c r="D183" s="1079"/>
      <c r="E183" s="1079"/>
      <c r="F183" s="1079"/>
      <c r="G183" s="1079"/>
      <c r="H183" s="1079"/>
      <c r="I183" s="1079"/>
      <c r="J183" s="1079"/>
      <c r="K183" s="1079"/>
      <c r="L183" s="1079"/>
      <c r="M183" s="1079"/>
      <c r="N183" s="1079"/>
      <c r="O183" s="1079"/>
      <c r="P183" s="922"/>
      <c r="Q183" s="297"/>
      <c r="R183" s="297"/>
      <c r="S183" s="298">
        <v>0</v>
      </c>
      <c r="T183" s="299"/>
      <c r="U183" s="301"/>
      <c r="V183" s="301"/>
      <c r="W183" s="302">
        <v>0</v>
      </c>
      <c r="X183" s="299"/>
      <c r="Y183" s="304"/>
      <c r="Z183" s="304"/>
      <c r="AA183" s="305">
        <v>0</v>
      </c>
      <c r="AB183" s="299"/>
      <c r="AC183" s="301"/>
      <c r="AD183" s="301"/>
      <c r="AE183" s="302">
        <v>0</v>
      </c>
      <c r="AF183" s="299"/>
      <c r="AG183" s="297"/>
      <c r="AH183" s="297"/>
      <c r="AI183" s="298">
        <v>0</v>
      </c>
      <c r="AJ183" s="289"/>
      <c r="AK183" s="306">
        <f t="shared" ref="AK183:AK184" si="6">S183+W183+AA183+AE183+AI183</f>
        <v>0</v>
      </c>
      <c r="AL183" s="299"/>
      <c r="AN183" s="496"/>
      <c r="AO183" s="714">
        <f>V183+Z183+AD183+AH183+AM183</f>
        <v>0</v>
      </c>
      <c r="AP183" s="496"/>
    </row>
    <row r="184" spans="1:42" s="65" customFormat="1" ht="15.75" customHeight="1" x14ac:dyDescent="0.2">
      <c r="B184" s="69"/>
      <c r="C184" s="67" t="s">
        <v>51</v>
      </c>
      <c r="D184" s="1079"/>
      <c r="E184" s="1079"/>
      <c r="F184" s="1079"/>
      <c r="G184" s="1079"/>
      <c r="H184" s="1079"/>
      <c r="I184" s="1079"/>
      <c r="J184" s="1079"/>
      <c r="K184" s="1079"/>
      <c r="L184" s="1079"/>
      <c r="M184" s="1079"/>
      <c r="N184" s="1079"/>
      <c r="O184" s="1079"/>
      <c r="P184" s="922"/>
      <c r="Q184" s="297"/>
      <c r="R184" s="297"/>
      <c r="S184" s="298">
        <v>0</v>
      </c>
      <c r="T184" s="299"/>
      <c r="U184" s="301"/>
      <c r="V184" s="301"/>
      <c r="W184" s="302">
        <v>0</v>
      </c>
      <c r="X184" s="299"/>
      <c r="Y184" s="304"/>
      <c r="Z184" s="304"/>
      <c r="AA184" s="305">
        <v>0</v>
      </c>
      <c r="AB184" s="299"/>
      <c r="AC184" s="301"/>
      <c r="AD184" s="301"/>
      <c r="AE184" s="302">
        <v>0</v>
      </c>
      <c r="AF184" s="299"/>
      <c r="AG184" s="297"/>
      <c r="AH184" s="297"/>
      <c r="AI184" s="298">
        <v>0</v>
      </c>
      <c r="AJ184" s="289"/>
      <c r="AK184" s="306">
        <f t="shared" si="6"/>
        <v>0</v>
      </c>
      <c r="AL184" s="299"/>
      <c r="AN184" s="496"/>
      <c r="AO184" s="714">
        <f>V184+Z184+AD184+AH184+AM184</f>
        <v>0</v>
      </c>
      <c r="AP184" s="496"/>
    </row>
    <row r="185" spans="1:42" s="65" customFormat="1" ht="6" customHeight="1" x14ac:dyDescent="0.2">
      <c r="B185" s="69"/>
      <c r="C185" s="910"/>
      <c r="D185" s="72"/>
      <c r="E185" s="922"/>
      <c r="F185" s="909"/>
      <c r="G185" s="909"/>
      <c r="H185" s="909"/>
      <c r="I185" s="909"/>
      <c r="J185" s="909"/>
      <c r="K185" s="909"/>
      <c r="L185" s="909"/>
      <c r="M185" s="909"/>
      <c r="N185" s="909"/>
      <c r="O185" s="909"/>
      <c r="P185" s="922"/>
      <c r="Q185" s="289"/>
      <c r="R185" s="289"/>
      <c r="S185" s="299"/>
      <c r="T185" s="299"/>
      <c r="U185" s="289"/>
      <c r="V185" s="289"/>
      <c r="W185" s="299"/>
      <c r="X185" s="299"/>
      <c r="Y185" s="289"/>
      <c r="Z185" s="289"/>
      <c r="AA185" s="299"/>
      <c r="AB185" s="299"/>
      <c r="AC185" s="289"/>
      <c r="AD185" s="289"/>
      <c r="AE185" s="299"/>
      <c r="AF185" s="299"/>
      <c r="AG185" s="289"/>
      <c r="AH185" s="289"/>
      <c r="AI185" s="299"/>
      <c r="AJ185" s="289"/>
      <c r="AK185" s="299"/>
      <c r="AL185" s="299"/>
      <c r="AO185" s="715"/>
    </row>
    <row r="186" spans="1:42" s="2" customFormat="1" x14ac:dyDescent="0.2">
      <c r="B186" s="1"/>
      <c r="C186" s="1073" t="s">
        <v>107</v>
      </c>
      <c r="D186" s="1074"/>
      <c r="E186" s="1074"/>
      <c r="F186" s="1074"/>
      <c r="G186" s="1074"/>
      <c r="H186" s="1074"/>
      <c r="I186" s="1074"/>
      <c r="J186" s="1074"/>
      <c r="K186" s="1074"/>
      <c r="L186" s="1074"/>
      <c r="M186" s="1074"/>
      <c r="N186" s="1074"/>
      <c r="O186" s="1074"/>
      <c r="P186" s="1074"/>
      <c r="Q186" s="126"/>
      <c r="R186" s="127" t="s">
        <v>66</v>
      </c>
      <c r="S186" s="128">
        <f>SUM(S180:S182)</f>
        <v>0</v>
      </c>
      <c r="T186" s="128"/>
      <c r="U186" s="126"/>
      <c r="V186" s="127" t="s">
        <v>67</v>
      </c>
      <c r="W186" s="128">
        <f>SUM(W180:W184)</f>
        <v>0</v>
      </c>
      <c r="X186" s="128"/>
      <c r="Y186" s="126"/>
      <c r="Z186" s="127" t="s">
        <v>68</v>
      </c>
      <c r="AA186" s="128">
        <f>SUM(AA180:AA184)</f>
        <v>0</v>
      </c>
      <c r="AB186" s="128"/>
      <c r="AC186" s="126"/>
      <c r="AD186" s="127" t="s">
        <v>69</v>
      </c>
      <c r="AE186" s="128">
        <f>SUM(AE180:AE184)</f>
        <v>0</v>
      </c>
      <c r="AF186" s="128"/>
      <c r="AG186" s="126"/>
      <c r="AH186" s="127" t="s">
        <v>70</v>
      </c>
      <c r="AI186" s="128">
        <f>SUM(AI180:AI184)</f>
        <v>0</v>
      </c>
      <c r="AJ186" s="126"/>
      <c r="AK186" s="129">
        <f t="shared" si="5"/>
        <v>0</v>
      </c>
      <c r="AL186" s="20"/>
      <c r="AM186" s="289"/>
      <c r="AN186" s="497"/>
      <c r="AO186" s="492">
        <f>'COST MATCH BUDGET'!AK183</f>
        <v>0</v>
      </c>
      <c r="AP186" s="497"/>
    </row>
    <row r="187" spans="1:42" s="65" customFormat="1" ht="13.5" customHeight="1" x14ac:dyDescent="0.2">
      <c r="B187" s="69"/>
      <c r="C187" s="910"/>
      <c r="D187" s="1077" t="s">
        <v>108</v>
      </c>
      <c r="E187" s="1077"/>
      <c r="F187" s="1077"/>
      <c r="G187" s="1077"/>
      <c r="H187" s="1077"/>
      <c r="I187" s="1077"/>
      <c r="J187" s="1077"/>
      <c r="K187" s="1077"/>
      <c r="L187" s="1077"/>
      <c r="M187" s="1077"/>
      <c r="N187" s="1077"/>
      <c r="O187" s="1077"/>
      <c r="P187" s="909"/>
      <c r="Q187" s="326"/>
      <c r="R187" s="326"/>
      <c r="S187" s="339"/>
      <c r="T187" s="339"/>
      <c r="U187" s="326"/>
      <c r="V187" s="326"/>
      <c r="W187" s="339"/>
      <c r="X187" s="339"/>
      <c r="Y187" s="326"/>
      <c r="Z187" s="326"/>
      <c r="AA187" s="339"/>
      <c r="AB187" s="339"/>
      <c r="AC187" s="326"/>
      <c r="AD187" s="326"/>
      <c r="AE187" s="339"/>
      <c r="AF187" s="339"/>
      <c r="AG187" s="326"/>
      <c r="AH187" s="326"/>
      <c r="AI187" s="339"/>
      <c r="AJ187" s="326"/>
      <c r="AK187" s="339"/>
      <c r="AL187" s="339"/>
      <c r="AN187" s="496"/>
      <c r="AO187" s="924"/>
      <c r="AP187" s="496"/>
    </row>
    <row r="188" spans="1:42" ht="12.75" customHeight="1" x14ac:dyDescent="0.2">
      <c r="B188" s="67" t="s">
        <v>109</v>
      </c>
      <c r="C188" s="66" t="s">
        <v>110</v>
      </c>
      <c r="D188" s="67" t="s">
        <v>39</v>
      </c>
      <c r="E188" s="355"/>
      <c r="F188" s="1075"/>
      <c r="G188" s="1075"/>
      <c r="H188" s="1075"/>
      <c r="I188" s="1075"/>
      <c r="J188" s="1075"/>
      <c r="K188" s="1075"/>
      <c r="L188" s="1075"/>
      <c r="M188" s="1075"/>
      <c r="N188" s="1075"/>
      <c r="O188" s="1075"/>
      <c r="P188" s="1075"/>
      <c r="Q188" s="297"/>
      <c r="R188" s="297"/>
      <c r="S188" s="298">
        <v>0</v>
      </c>
      <c r="T188" s="299"/>
      <c r="U188" s="301"/>
      <c r="V188" s="301"/>
      <c r="W188" s="302">
        <v>0</v>
      </c>
      <c r="X188" s="299"/>
      <c r="Y188" s="304"/>
      <c r="Z188" s="304"/>
      <c r="AA188" s="305">
        <v>0</v>
      </c>
      <c r="AB188" s="299"/>
      <c r="AC188" s="301"/>
      <c r="AD188" s="301"/>
      <c r="AE188" s="302">
        <v>0</v>
      </c>
      <c r="AF188" s="299"/>
      <c r="AG188" s="297"/>
      <c r="AH188" s="297"/>
      <c r="AI188" s="298">
        <v>0</v>
      </c>
      <c r="AJ188" s="289"/>
      <c r="AK188" s="306">
        <f>S188+W188+AA188+AE188+AI188</f>
        <v>0</v>
      </c>
      <c r="AL188" s="299"/>
      <c r="AM188" s="289"/>
      <c r="AN188" s="497"/>
      <c r="AO188" s="714">
        <f>'COST MATCH BUDGET'!AK185</f>
        <v>0</v>
      </c>
      <c r="AP188" s="495"/>
    </row>
    <row r="189" spans="1:42" ht="12.75" customHeight="1" x14ac:dyDescent="0.2">
      <c r="B189" s="67"/>
      <c r="C189" s="66"/>
      <c r="D189" s="67" t="s">
        <v>41</v>
      </c>
      <c r="E189" s="368"/>
      <c r="F189" s="1075"/>
      <c r="G189" s="1075"/>
      <c r="H189" s="1075"/>
      <c r="I189" s="1075"/>
      <c r="J189" s="1075"/>
      <c r="K189" s="1075"/>
      <c r="L189" s="1075"/>
      <c r="M189" s="1075"/>
      <c r="N189" s="1075"/>
      <c r="O189" s="1075"/>
      <c r="P189" s="1075"/>
      <c r="Q189" s="297"/>
      <c r="R189" s="297"/>
      <c r="S189" s="298">
        <v>0</v>
      </c>
      <c r="T189" s="299"/>
      <c r="U189" s="301"/>
      <c r="V189" s="301"/>
      <c r="W189" s="302">
        <v>0</v>
      </c>
      <c r="X189" s="299"/>
      <c r="Y189" s="304"/>
      <c r="Z189" s="304"/>
      <c r="AA189" s="305">
        <v>0</v>
      </c>
      <c r="AB189" s="299"/>
      <c r="AC189" s="301"/>
      <c r="AD189" s="301"/>
      <c r="AE189" s="302">
        <v>0</v>
      </c>
      <c r="AF189" s="299"/>
      <c r="AG189" s="297"/>
      <c r="AH189" s="297"/>
      <c r="AI189" s="298">
        <v>0</v>
      </c>
      <c r="AJ189" s="289"/>
      <c r="AK189" s="306">
        <f>S189+W189+AA189+AE189+AI189</f>
        <v>0</v>
      </c>
      <c r="AL189" s="299"/>
      <c r="AM189" s="289"/>
      <c r="AN189" s="497"/>
      <c r="AO189" s="714"/>
      <c r="AP189" s="495"/>
    </row>
    <row r="190" spans="1:42" ht="4.5" customHeight="1" x14ac:dyDescent="0.2">
      <c r="B190" s="67"/>
      <c r="C190" s="66"/>
      <c r="D190" s="67"/>
      <c r="E190" s="368"/>
      <c r="F190" s="368"/>
      <c r="G190" s="368"/>
      <c r="H190" s="368"/>
      <c r="I190" s="368"/>
      <c r="J190" s="368"/>
      <c r="K190" s="368"/>
      <c r="L190" s="368"/>
      <c r="M190" s="368"/>
      <c r="N190" s="368"/>
      <c r="O190" s="368"/>
      <c r="P190" s="368"/>
      <c r="Q190" s="289"/>
      <c r="R190" s="289"/>
      <c r="S190" s="299"/>
      <c r="T190" s="299"/>
      <c r="U190" s="289"/>
      <c r="V190" s="289"/>
      <c r="W190" s="299"/>
      <c r="X190" s="299"/>
      <c r="Y190" s="289"/>
      <c r="Z190" s="289"/>
      <c r="AA190" s="299"/>
      <c r="AB190" s="299"/>
      <c r="AC190" s="289"/>
      <c r="AD190" s="289"/>
      <c r="AE190" s="299"/>
      <c r="AF190" s="299"/>
      <c r="AG190" s="289"/>
      <c r="AH190" s="289"/>
      <c r="AI190" s="299"/>
      <c r="AJ190" s="289"/>
      <c r="AK190" s="299"/>
      <c r="AL190" s="299"/>
      <c r="AM190" s="289"/>
      <c r="AN190" s="289"/>
      <c r="AO190" s="715"/>
    </row>
    <row r="191" spans="1:42" s="2" customFormat="1" x14ac:dyDescent="0.2">
      <c r="B191" s="1"/>
      <c r="C191" s="1073" t="s">
        <v>111</v>
      </c>
      <c r="D191" s="1074"/>
      <c r="E191" s="1074"/>
      <c r="F191" s="1074"/>
      <c r="G191" s="1074"/>
      <c r="H191" s="1074"/>
      <c r="I191" s="1074"/>
      <c r="J191" s="1074"/>
      <c r="K191" s="1074"/>
      <c r="L191" s="1074"/>
      <c r="M191" s="1074"/>
      <c r="N191" s="1074"/>
      <c r="O191" s="1074"/>
      <c r="P191" s="1074"/>
      <c r="Q191" s="126"/>
      <c r="R191" s="127" t="s">
        <v>66</v>
      </c>
      <c r="S191" s="128">
        <f>SUM(S188:S189)</f>
        <v>0</v>
      </c>
      <c r="T191" s="128"/>
      <c r="U191" s="126"/>
      <c r="V191" s="127" t="s">
        <v>67</v>
      </c>
      <c r="W191" s="128">
        <f>SUM(W188:W189)</f>
        <v>0</v>
      </c>
      <c r="X191" s="128"/>
      <c r="Y191" s="126"/>
      <c r="Z191" s="127" t="s">
        <v>68</v>
      </c>
      <c r="AA191" s="128">
        <f>SUM(AA188:AA189)</f>
        <v>0</v>
      </c>
      <c r="AB191" s="128"/>
      <c r="AC191" s="126"/>
      <c r="AD191" s="127" t="s">
        <v>69</v>
      </c>
      <c r="AE191" s="128">
        <f>SUM(AE188:AE189)</f>
        <v>0</v>
      </c>
      <c r="AF191" s="128"/>
      <c r="AG191" s="126"/>
      <c r="AH191" s="127" t="s">
        <v>70</v>
      </c>
      <c r="AI191" s="128">
        <f>SUM(AI188:AI189)</f>
        <v>0</v>
      </c>
      <c r="AJ191" s="126"/>
      <c r="AK191" s="129">
        <f t="shared" ref="AK191" si="7">S191+W191+AA191+AE191+AI191</f>
        <v>0</v>
      </c>
      <c r="AL191" s="20"/>
      <c r="AM191" s="289"/>
      <c r="AN191" s="497"/>
      <c r="AO191" s="492">
        <f>'COST MATCH BUDGET'!AK190</f>
        <v>0</v>
      </c>
      <c r="AP191" s="497"/>
    </row>
    <row r="192" spans="1:42" ht="5.25" customHeight="1" x14ac:dyDescent="0.2">
      <c r="B192" s="67"/>
      <c r="C192" s="66"/>
      <c r="D192" s="368"/>
      <c r="E192" s="368"/>
      <c r="F192" s="368"/>
      <c r="G192" s="368"/>
      <c r="H192" s="368"/>
      <c r="I192" s="368"/>
      <c r="J192" s="368"/>
      <c r="K192" s="368"/>
      <c r="L192" s="368"/>
      <c r="M192" s="368"/>
      <c r="N192" s="368"/>
      <c r="O192" s="368"/>
      <c r="P192" s="368"/>
      <c r="Q192" s="289"/>
      <c r="R192" s="289"/>
      <c r="S192" s="78"/>
      <c r="T192" s="299"/>
      <c r="U192" s="289"/>
      <c r="V192" s="289"/>
      <c r="W192" s="78"/>
      <c r="X192" s="299"/>
      <c r="Y192" s="289"/>
      <c r="Z192" s="289"/>
      <c r="AA192" s="78"/>
      <c r="AB192" s="299"/>
      <c r="AC192" s="289"/>
      <c r="AD192" s="289"/>
      <c r="AE192" s="78"/>
      <c r="AF192" s="299"/>
      <c r="AG192" s="289"/>
      <c r="AH192" s="289"/>
      <c r="AI192" s="78"/>
      <c r="AJ192" s="289"/>
      <c r="AK192" s="299"/>
      <c r="AL192" s="299"/>
      <c r="AN192" s="495"/>
      <c r="AO192" s="702"/>
      <c r="AP192" s="495"/>
    </row>
    <row r="193" spans="1:42" ht="13.5" customHeight="1" x14ac:dyDescent="0.2">
      <c r="B193" s="67" t="s">
        <v>112</v>
      </c>
      <c r="C193" s="1080" t="s">
        <v>113</v>
      </c>
      <c r="D193" s="1080"/>
      <c r="E193" s="1080"/>
      <c r="F193" s="1080"/>
      <c r="G193" s="1080"/>
      <c r="H193" s="1080"/>
      <c r="I193" s="1080"/>
      <c r="J193" s="1080"/>
      <c r="K193" s="1080"/>
      <c r="L193" s="1080"/>
      <c r="M193" s="1080"/>
      <c r="N193" s="1080"/>
      <c r="O193" s="1080"/>
      <c r="P193" s="1080"/>
      <c r="Q193" s="1080"/>
      <c r="R193" s="1080"/>
      <c r="S193" s="1080"/>
      <c r="T193" s="1080"/>
      <c r="U193" s="1080"/>
      <c r="V193" s="1080"/>
      <c r="W193" s="1080"/>
      <c r="X193" s="289"/>
      <c r="Y193" s="289"/>
      <c r="Z193" s="289"/>
      <c r="AA193" s="289"/>
      <c r="AB193" s="289"/>
      <c r="AC193" s="289"/>
      <c r="AD193" s="289"/>
      <c r="AE193" s="289"/>
      <c r="AF193" s="289"/>
      <c r="AG193" s="289"/>
      <c r="AH193" s="289"/>
      <c r="AI193" s="289"/>
      <c r="AJ193" s="289"/>
      <c r="AK193" s="289"/>
      <c r="AL193" s="289"/>
      <c r="AN193" s="495"/>
      <c r="AO193" s="336"/>
      <c r="AP193" s="495"/>
    </row>
    <row r="194" spans="1:42" s="2" customFormat="1" x14ac:dyDescent="0.2">
      <c r="A194" s="1"/>
      <c r="B194" s="1"/>
      <c r="C194" s="1078" t="s">
        <v>114</v>
      </c>
      <c r="D194" s="1078"/>
      <c r="E194" s="1078"/>
      <c r="F194" s="1078"/>
      <c r="G194" s="1078"/>
      <c r="H194" s="1078"/>
      <c r="I194" s="1078"/>
      <c r="J194" s="1078"/>
      <c r="K194" s="1078"/>
      <c r="L194" s="1078"/>
      <c r="M194" s="1078"/>
      <c r="N194" s="1078"/>
      <c r="O194" s="1078"/>
      <c r="P194" s="1078"/>
      <c r="Q194" s="297"/>
      <c r="R194" s="134" t="s">
        <v>66</v>
      </c>
      <c r="S194" s="298">
        <f>'SUBAWARDEE BUDGET(S)'!U93</f>
        <v>0</v>
      </c>
      <c r="T194" s="299"/>
      <c r="U194" s="301"/>
      <c r="V194" s="139" t="s">
        <v>67</v>
      </c>
      <c r="W194" s="302">
        <f>'SUBAWARDEE BUDGET(S)'!Y93</f>
        <v>0</v>
      </c>
      <c r="X194" s="299"/>
      <c r="Y194" s="304"/>
      <c r="Z194" s="143" t="s">
        <v>68</v>
      </c>
      <c r="AA194" s="305">
        <f>'SUBAWARDEE BUDGET(S)'!AC93</f>
        <v>0</v>
      </c>
      <c r="AB194" s="299"/>
      <c r="AC194" s="301"/>
      <c r="AD194" s="139" t="s">
        <v>69</v>
      </c>
      <c r="AE194" s="302">
        <f>'SUBAWARDEE BUDGET(S)'!AG93</f>
        <v>0</v>
      </c>
      <c r="AF194" s="299"/>
      <c r="AG194" s="297"/>
      <c r="AH194" s="134" t="s">
        <v>70</v>
      </c>
      <c r="AI194" s="298">
        <f>'SUBAWARDEE BUDGET(S)'!AK93</f>
        <v>0</v>
      </c>
      <c r="AJ194" s="289"/>
      <c r="AK194" s="313">
        <f>S194+W194+AA194+AE194+AI194</f>
        <v>0</v>
      </c>
      <c r="AL194" s="398"/>
      <c r="AM194" s="289"/>
      <c r="AN194" s="497"/>
      <c r="AO194" s="306">
        <f>'COST MATCH BUDGET'!AK192</f>
        <v>0</v>
      </c>
      <c r="AP194" s="497"/>
    </row>
    <row r="195" spans="1:42" s="2" customFormat="1" ht="6" customHeight="1" x14ac:dyDescent="0.2">
      <c r="A195" s="1"/>
      <c r="B195" s="1"/>
      <c r="C195" s="366"/>
      <c r="D195" s="366"/>
      <c r="E195" s="366"/>
      <c r="F195" s="366"/>
      <c r="G195" s="366"/>
      <c r="H195" s="366"/>
      <c r="I195" s="366"/>
      <c r="J195" s="366"/>
      <c r="K195" s="366"/>
      <c r="L195" s="366"/>
      <c r="M195" s="366"/>
      <c r="N195" s="366"/>
      <c r="O195" s="366"/>
      <c r="P195" s="366"/>
      <c r="Q195" s="289"/>
      <c r="R195" s="71"/>
      <c r="S195" s="299"/>
      <c r="T195" s="299"/>
      <c r="U195" s="289"/>
      <c r="V195" s="71"/>
      <c r="W195" s="299"/>
      <c r="X195" s="299"/>
      <c r="Y195" s="289"/>
      <c r="Z195" s="71"/>
      <c r="AA195" s="299"/>
      <c r="AB195" s="299"/>
      <c r="AC195" s="289"/>
      <c r="AD195" s="71"/>
      <c r="AE195" s="299"/>
      <c r="AF195" s="299"/>
      <c r="AG195" s="289"/>
      <c r="AH195" s="71"/>
      <c r="AI195" s="299"/>
      <c r="AJ195" s="289"/>
      <c r="AK195" s="299"/>
      <c r="AL195" s="299"/>
      <c r="AM195" s="289"/>
      <c r="AN195" s="497"/>
      <c r="AO195" s="347"/>
      <c r="AP195" s="497"/>
    </row>
    <row r="196" spans="1:42" s="2" customFormat="1" x14ac:dyDescent="0.2">
      <c r="A196" s="1"/>
      <c r="B196" s="1"/>
      <c r="C196" s="1078" t="s">
        <v>115</v>
      </c>
      <c r="D196" s="1078"/>
      <c r="E196" s="1078"/>
      <c r="F196" s="1078"/>
      <c r="G196" s="1078"/>
      <c r="H196" s="1078"/>
      <c r="I196" s="1078"/>
      <c r="J196" s="1078"/>
      <c r="K196" s="1078"/>
      <c r="L196" s="1078"/>
      <c r="M196" s="1078"/>
      <c r="N196" s="1078"/>
      <c r="O196" s="1078"/>
      <c r="P196" s="1078"/>
      <c r="Q196" s="297"/>
      <c r="R196" s="134" t="s">
        <v>66</v>
      </c>
      <c r="S196" s="298">
        <f>'SUBAWARDEE BUDGET(S)'!U95</f>
        <v>0</v>
      </c>
      <c r="T196" s="299"/>
      <c r="U196" s="301"/>
      <c r="V196" s="139" t="s">
        <v>67</v>
      </c>
      <c r="W196" s="302">
        <f>'SUBAWARDEE BUDGET(S)'!Y95</f>
        <v>0</v>
      </c>
      <c r="X196" s="299"/>
      <c r="Y196" s="304"/>
      <c r="Z196" s="143" t="s">
        <v>68</v>
      </c>
      <c r="AA196" s="305">
        <f>'SUBAWARDEE BUDGET(S)'!AC95</f>
        <v>0</v>
      </c>
      <c r="AB196" s="299"/>
      <c r="AC196" s="301"/>
      <c r="AD196" s="139" t="s">
        <v>69</v>
      </c>
      <c r="AE196" s="302">
        <f>'SUBAWARDEE BUDGET(S)'!AG95</f>
        <v>0</v>
      </c>
      <c r="AF196" s="299"/>
      <c r="AG196" s="297"/>
      <c r="AH196" s="134" t="s">
        <v>70</v>
      </c>
      <c r="AI196" s="298">
        <f>'SUBAWARDEE BUDGET(S)'!AK95</f>
        <v>0</v>
      </c>
      <c r="AJ196" s="289"/>
      <c r="AK196" s="313">
        <f>S196+W196+AA196+AE196+AI196</f>
        <v>0</v>
      </c>
      <c r="AL196" s="398"/>
      <c r="AM196" s="289"/>
      <c r="AN196" s="497"/>
      <c r="AO196" s="306">
        <f>'COST MATCH BUDGET'!AK192</f>
        <v>0</v>
      </c>
      <c r="AP196" s="497"/>
    </row>
    <row r="197" spans="1:42" s="2" customFormat="1" ht="6" customHeight="1" x14ac:dyDescent="0.2">
      <c r="A197" s="1"/>
      <c r="B197" s="1"/>
      <c r="C197" s="366"/>
      <c r="D197" s="366"/>
      <c r="E197" s="366"/>
      <c r="F197" s="366"/>
      <c r="G197" s="366"/>
      <c r="H197" s="366"/>
      <c r="I197" s="366"/>
      <c r="J197" s="366"/>
      <c r="K197" s="366"/>
      <c r="L197" s="366"/>
      <c r="M197" s="366"/>
      <c r="N197" s="366"/>
      <c r="O197" s="366"/>
      <c r="P197" s="366"/>
      <c r="Q197" s="289"/>
      <c r="R197" s="71"/>
      <c r="S197" s="299"/>
      <c r="T197" s="299"/>
      <c r="U197" s="289"/>
      <c r="V197" s="71"/>
      <c r="W197" s="299"/>
      <c r="X197" s="299"/>
      <c r="Y197" s="289"/>
      <c r="Z197" s="71"/>
      <c r="AA197" s="299"/>
      <c r="AB197" s="299"/>
      <c r="AC197" s="289"/>
      <c r="AD197" s="71"/>
      <c r="AE197" s="299"/>
      <c r="AF197" s="299"/>
      <c r="AG197" s="289"/>
      <c r="AH197" s="71"/>
      <c r="AI197" s="299"/>
      <c r="AJ197" s="289"/>
      <c r="AK197" s="299"/>
      <c r="AL197" s="299"/>
      <c r="AM197" s="289"/>
      <c r="AN197" s="497"/>
      <c r="AO197" s="347"/>
      <c r="AP197" s="497"/>
    </row>
    <row r="198" spans="1:42" s="2" customFormat="1" x14ac:dyDescent="0.2">
      <c r="A198" s="1"/>
      <c r="B198" s="1"/>
      <c r="C198" s="1078" t="s">
        <v>116</v>
      </c>
      <c r="D198" s="1078"/>
      <c r="E198" s="1078"/>
      <c r="F198" s="1078"/>
      <c r="G198" s="1078"/>
      <c r="H198" s="1078"/>
      <c r="I198" s="1078"/>
      <c r="J198" s="1078"/>
      <c r="K198" s="1078"/>
      <c r="L198" s="1078"/>
      <c r="M198" s="1078"/>
      <c r="N198" s="1078"/>
      <c r="O198" s="1078"/>
      <c r="P198" s="1078"/>
      <c r="Q198" s="297"/>
      <c r="R198" s="134" t="s">
        <v>66</v>
      </c>
      <c r="S198" s="298">
        <f>'SUBAWARDEE BUDGET(S)'!U97</f>
        <v>0</v>
      </c>
      <c r="T198" s="299"/>
      <c r="U198" s="301"/>
      <c r="V198" s="139" t="s">
        <v>67</v>
      </c>
      <c r="W198" s="302">
        <f>'SUBAWARDEE BUDGET(S)'!Y97</f>
        <v>0</v>
      </c>
      <c r="X198" s="299"/>
      <c r="Y198" s="304"/>
      <c r="Z198" s="143" t="s">
        <v>68</v>
      </c>
      <c r="AA198" s="305">
        <f>'SUBAWARDEE BUDGET(S)'!AC97</f>
        <v>0</v>
      </c>
      <c r="AB198" s="299"/>
      <c r="AC198" s="301"/>
      <c r="AD198" s="139" t="s">
        <v>69</v>
      </c>
      <c r="AE198" s="302">
        <f>'SUBAWARDEE BUDGET(S)'!AG97</f>
        <v>0</v>
      </c>
      <c r="AF198" s="299"/>
      <c r="AG198" s="297"/>
      <c r="AH198" s="134" t="s">
        <v>70</v>
      </c>
      <c r="AI198" s="298">
        <f>'SUBAWARDEE BUDGET(S)'!AK97</f>
        <v>0</v>
      </c>
      <c r="AJ198" s="289"/>
      <c r="AK198" s="313">
        <f>S198+W198+AA198+AE198+AI198</f>
        <v>0</v>
      </c>
      <c r="AL198" s="299"/>
      <c r="AM198" s="289"/>
      <c r="AN198" s="497"/>
      <c r="AO198" s="306">
        <f>'COST MATCH BUDGET'!AK196</f>
        <v>0</v>
      </c>
      <c r="AP198" s="497"/>
    </row>
    <row r="199" spans="1:42" s="2" customFormat="1" ht="6" customHeight="1" x14ac:dyDescent="0.2">
      <c r="A199" s="1"/>
      <c r="B199" s="1"/>
      <c r="C199" s="366"/>
      <c r="D199" s="366"/>
      <c r="E199" s="366"/>
      <c r="F199" s="366"/>
      <c r="G199" s="366"/>
      <c r="H199" s="366"/>
      <c r="I199" s="366"/>
      <c r="J199" s="366"/>
      <c r="K199" s="366"/>
      <c r="L199" s="366"/>
      <c r="M199" s="366"/>
      <c r="N199" s="366"/>
      <c r="O199" s="366"/>
      <c r="P199" s="366"/>
      <c r="Q199" s="1"/>
      <c r="R199" s="71"/>
      <c r="S199" s="20"/>
      <c r="T199" s="20"/>
      <c r="U199" s="1"/>
      <c r="V199" s="71"/>
      <c r="W199" s="20"/>
      <c r="X199" s="20"/>
      <c r="Y199" s="1"/>
      <c r="Z199" s="71"/>
      <c r="AA199" s="20"/>
      <c r="AB199" s="20"/>
      <c r="AC199" s="1"/>
      <c r="AD199" s="71"/>
      <c r="AE199" s="20"/>
      <c r="AF199" s="20"/>
      <c r="AG199" s="1"/>
      <c r="AH199" s="71"/>
      <c r="AI199" s="20"/>
      <c r="AJ199" s="1"/>
      <c r="AK199" s="20"/>
      <c r="AL199" s="20"/>
      <c r="AM199" s="289"/>
      <c r="AN199" s="497"/>
      <c r="AO199" s="624"/>
      <c r="AP199" s="497"/>
    </row>
    <row r="200" spans="1:42" x14ac:dyDescent="0.2">
      <c r="B200" s="920"/>
      <c r="C200" s="1073" t="s">
        <v>117</v>
      </c>
      <c r="D200" s="1074"/>
      <c r="E200" s="1074"/>
      <c r="F200" s="1074"/>
      <c r="G200" s="1074"/>
      <c r="H200" s="1074"/>
      <c r="I200" s="1074"/>
      <c r="J200" s="1074"/>
      <c r="K200" s="1074"/>
      <c r="L200" s="1074"/>
      <c r="M200" s="1074"/>
      <c r="N200" s="1074"/>
      <c r="O200" s="1074"/>
      <c r="P200" s="1074"/>
      <c r="Q200" s="126"/>
      <c r="R200" s="127" t="s">
        <v>66</v>
      </c>
      <c r="S200" s="128">
        <f>'SUBAWARDEE BUDGET(S)'!U99</f>
        <v>0</v>
      </c>
      <c r="T200" s="128"/>
      <c r="U200" s="126"/>
      <c r="V200" s="127" t="s">
        <v>67</v>
      </c>
      <c r="W200" s="128">
        <f>'SUBAWARDEE BUDGET(S)'!Y99</f>
        <v>0</v>
      </c>
      <c r="X200" s="128"/>
      <c r="Y200" s="126"/>
      <c r="Z200" s="127" t="s">
        <v>68</v>
      </c>
      <c r="AA200" s="128">
        <f>'SUBAWARDEE BUDGET(S)'!AC99</f>
        <v>0</v>
      </c>
      <c r="AB200" s="128"/>
      <c r="AC200" s="126"/>
      <c r="AD200" s="127" t="s">
        <v>69</v>
      </c>
      <c r="AE200" s="128">
        <f>'SUBAWARDEE BUDGET(S)'!AG99</f>
        <v>0</v>
      </c>
      <c r="AF200" s="128"/>
      <c r="AG200" s="126"/>
      <c r="AH200" s="127" t="s">
        <v>70</v>
      </c>
      <c r="AI200" s="128">
        <f>'SUBAWARDEE BUDGET(S)'!AK99</f>
        <v>0</v>
      </c>
      <c r="AJ200" s="126"/>
      <c r="AK200" s="129">
        <f>S200+W200+AA200+AE200+AI200</f>
        <v>0</v>
      </c>
      <c r="AL200" s="20"/>
      <c r="AN200" s="495"/>
      <c r="AO200" s="492">
        <f>'COST MATCH BUDGET'!AK197</f>
        <v>0</v>
      </c>
      <c r="AP200" s="495"/>
    </row>
    <row r="201" spans="1:42" s="2" customFormat="1" ht="6" customHeight="1" x14ac:dyDescent="0.2">
      <c r="A201" s="1"/>
      <c r="B201" s="1"/>
      <c r="C201" s="70"/>
      <c r="D201" s="70"/>
      <c r="E201" s="70"/>
      <c r="F201" s="70"/>
      <c r="G201" s="70"/>
      <c r="H201" s="70"/>
      <c r="I201" s="70"/>
      <c r="J201" s="70"/>
      <c r="K201" s="70"/>
      <c r="L201" s="70"/>
      <c r="M201" s="70"/>
      <c r="N201" s="70"/>
      <c r="O201" s="70"/>
      <c r="P201" s="70"/>
      <c r="Q201" s="1"/>
      <c r="R201" s="71"/>
      <c r="S201" s="20"/>
      <c r="T201" s="20"/>
      <c r="U201" s="1"/>
      <c r="V201" s="71"/>
      <c r="W201" s="20"/>
      <c r="X201" s="20"/>
      <c r="Y201" s="1"/>
      <c r="Z201" s="71"/>
      <c r="AA201" s="20"/>
      <c r="AB201" s="20"/>
      <c r="AC201" s="1"/>
      <c r="AD201" s="71"/>
      <c r="AE201" s="20"/>
      <c r="AF201" s="20"/>
      <c r="AG201" s="1"/>
      <c r="AH201" s="71"/>
      <c r="AI201" s="20"/>
      <c r="AJ201" s="1"/>
      <c r="AK201" s="20"/>
      <c r="AL201" s="20"/>
      <c r="AM201" s="289"/>
      <c r="AN201" s="497"/>
      <c r="AO201" s="624"/>
      <c r="AP201" s="497"/>
    </row>
    <row r="202" spans="1:42" s="65" customFormat="1" ht="12.75" customHeight="1" x14ac:dyDescent="0.2">
      <c r="B202" s="68" t="s">
        <v>118</v>
      </c>
      <c r="C202" s="1069" t="s">
        <v>119</v>
      </c>
      <c r="D202" s="1069"/>
      <c r="E202" s="1069"/>
      <c r="F202" s="1069"/>
      <c r="G202" s="1069"/>
      <c r="H202" s="1069"/>
      <c r="I202" s="1069"/>
      <c r="J202" s="1069"/>
      <c r="K202" s="1069"/>
      <c r="L202" s="1069"/>
      <c r="M202" s="1069"/>
      <c r="N202" s="1069"/>
      <c r="O202" s="1069"/>
      <c r="P202" s="1069"/>
      <c r="Q202" s="1069"/>
      <c r="R202" s="1069"/>
      <c r="S202" s="1069"/>
      <c r="T202" s="115"/>
      <c r="U202" s="115"/>
      <c r="V202" s="115"/>
      <c r="W202" s="115"/>
      <c r="X202" s="115"/>
      <c r="Y202" s="115"/>
      <c r="Z202" s="115"/>
      <c r="AA202" s="115"/>
      <c r="AB202" s="115"/>
      <c r="AC202" s="115"/>
      <c r="AD202" s="115"/>
      <c r="AE202" s="115"/>
      <c r="AF202" s="115"/>
      <c r="AG202" s="115"/>
      <c r="AH202" s="115"/>
      <c r="AI202" s="115"/>
      <c r="AJ202" s="115"/>
      <c r="AK202" s="115"/>
      <c r="AL202" s="115"/>
      <c r="AN202" s="496"/>
      <c r="AO202" s="703"/>
      <c r="AP202" s="496"/>
    </row>
    <row r="203" spans="1:42" s="65" customFormat="1" ht="5.25" customHeight="1" x14ac:dyDescent="0.2">
      <c r="B203" s="68"/>
      <c r="C203" s="118"/>
      <c r="D203" s="118"/>
      <c r="E203" s="118"/>
      <c r="F203" s="118"/>
      <c r="G203" s="118"/>
      <c r="H203" s="118"/>
      <c r="I203" s="118"/>
      <c r="J203" s="118"/>
      <c r="K203" s="118"/>
      <c r="L203" s="118"/>
      <c r="M203" s="118"/>
      <c r="N203" s="118"/>
      <c r="O203" s="118"/>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N203" s="496"/>
      <c r="AO203" s="703"/>
      <c r="AP203" s="496"/>
    </row>
    <row r="204" spans="1:42" s="65" customFormat="1" ht="15.75" customHeight="1" x14ac:dyDescent="0.2">
      <c r="B204" s="925"/>
      <c r="C204" s="67" t="s">
        <v>39</v>
      </c>
      <c r="D204" s="1093"/>
      <c r="E204" s="1093"/>
      <c r="F204" s="1093"/>
      <c r="G204" s="1093"/>
      <c r="H204" s="1093"/>
      <c r="I204" s="1093"/>
      <c r="J204" s="1093"/>
      <c r="K204" s="1093"/>
      <c r="L204" s="1093"/>
      <c r="M204" s="1093"/>
      <c r="N204" s="1093"/>
      <c r="O204" s="1093"/>
      <c r="P204" s="326"/>
      <c r="Q204" s="711"/>
      <c r="R204" s="711"/>
      <c r="S204" s="338">
        <v>0</v>
      </c>
      <c r="T204" s="339"/>
      <c r="U204" s="340"/>
      <c r="V204" s="340"/>
      <c r="W204" s="341">
        <v>0</v>
      </c>
      <c r="X204" s="339"/>
      <c r="Y204" s="342"/>
      <c r="Z204" s="342"/>
      <c r="AA204" s="343">
        <v>0</v>
      </c>
      <c r="AB204" s="339"/>
      <c r="AC204" s="340"/>
      <c r="AD204" s="340"/>
      <c r="AE204" s="341">
        <v>0</v>
      </c>
      <c r="AF204" s="339"/>
      <c r="AG204" s="711"/>
      <c r="AH204" s="711"/>
      <c r="AI204" s="338">
        <v>0</v>
      </c>
      <c r="AJ204" s="326"/>
      <c r="AK204" s="712">
        <f t="shared" ref="AK204:AK212" si="8">S204+W204+AA204+AE204+AI204</f>
        <v>0</v>
      </c>
      <c r="AL204" s="339"/>
      <c r="AN204" s="496"/>
      <c r="AO204" s="713">
        <f>'COST MATCH BUDGET'!AK202</f>
        <v>0</v>
      </c>
      <c r="AP204" s="496"/>
    </row>
    <row r="205" spans="1:42" s="65" customFormat="1" ht="15.75" customHeight="1" x14ac:dyDescent="0.2">
      <c r="B205" s="925"/>
      <c r="C205" s="67" t="s">
        <v>41</v>
      </c>
      <c r="D205" s="1093"/>
      <c r="E205" s="1093"/>
      <c r="F205" s="1093"/>
      <c r="G205" s="1093"/>
      <c r="H205" s="1093"/>
      <c r="I205" s="1093"/>
      <c r="J205" s="1093"/>
      <c r="K205" s="1093"/>
      <c r="L205" s="1093"/>
      <c r="M205" s="1093"/>
      <c r="N205" s="1093"/>
      <c r="O205" s="1093"/>
      <c r="P205" s="326"/>
      <c r="Q205" s="711"/>
      <c r="R205" s="711"/>
      <c r="S205" s="338">
        <v>0</v>
      </c>
      <c r="T205" s="339"/>
      <c r="U205" s="340"/>
      <c r="V205" s="340"/>
      <c r="W205" s="341">
        <v>0</v>
      </c>
      <c r="X205" s="339"/>
      <c r="Y205" s="342"/>
      <c r="Z205" s="342"/>
      <c r="AA205" s="343">
        <v>0</v>
      </c>
      <c r="AB205" s="339"/>
      <c r="AC205" s="340"/>
      <c r="AD205" s="340"/>
      <c r="AE205" s="341">
        <v>0</v>
      </c>
      <c r="AF205" s="339"/>
      <c r="AG205" s="711"/>
      <c r="AH205" s="711"/>
      <c r="AI205" s="338">
        <v>0</v>
      </c>
      <c r="AJ205" s="326"/>
      <c r="AK205" s="712">
        <f t="shared" si="8"/>
        <v>0</v>
      </c>
      <c r="AL205" s="339"/>
      <c r="AN205" s="496"/>
      <c r="AO205" s="713">
        <f>'COST MATCH BUDGET'!AK203</f>
        <v>0</v>
      </c>
      <c r="AP205" s="496"/>
    </row>
    <row r="206" spans="1:42" s="65" customFormat="1" ht="15.75" customHeight="1" x14ac:dyDescent="0.2">
      <c r="B206" s="925"/>
      <c r="C206" s="67" t="s">
        <v>42</v>
      </c>
      <c r="D206" s="1093"/>
      <c r="E206" s="1093"/>
      <c r="F206" s="1093"/>
      <c r="G206" s="1093"/>
      <c r="H206" s="1093"/>
      <c r="I206" s="1093"/>
      <c r="J206" s="1093"/>
      <c r="K206" s="1093"/>
      <c r="L206" s="1093"/>
      <c r="M206" s="1093"/>
      <c r="N206" s="1093"/>
      <c r="O206" s="1093"/>
      <c r="P206" s="326"/>
      <c r="Q206" s="711"/>
      <c r="R206" s="711"/>
      <c r="S206" s="338">
        <v>0</v>
      </c>
      <c r="T206" s="339"/>
      <c r="U206" s="340"/>
      <c r="V206" s="340"/>
      <c r="W206" s="341">
        <v>0</v>
      </c>
      <c r="X206" s="339"/>
      <c r="Y206" s="342"/>
      <c r="Z206" s="342"/>
      <c r="AA206" s="343">
        <v>0</v>
      </c>
      <c r="AB206" s="339"/>
      <c r="AC206" s="340"/>
      <c r="AD206" s="340"/>
      <c r="AE206" s="341">
        <v>0</v>
      </c>
      <c r="AF206" s="339"/>
      <c r="AG206" s="711"/>
      <c r="AH206" s="711"/>
      <c r="AI206" s="338">
        <v>0</v>
      </c>
      <c r="AJ206" s="326"/>
      <c r="AK206" s="712">
        <f t="shared" si="8"/>
        <v>0</v>
      </c>
      <c r="AL206" s="339"/>
      <c r="AN206" s="496"/>
      <c r="AO206" s="713">
        <f>'COST MATCH BUDGET'!AK204</f>
        <v>0</v>
      </c>
      <c r="AP206" s="496"/>
    </row>
    <row r="207" spans="1:42" s="65" customFormat="1" ht="15.75" customHeight="1" x14ac:dyDescent="0.2">
      <c r="B207" s="925"/>
      <c r="C207" s="67" t="s">
        <v>43</v>
      </c>
      <c r="D207" s="1093"/>
      <c r="E207" s="1093"/>
      <c r="F207" s="1093"/>
      <c r="G207" s="1093"/>
      <c r="H207" s="1093"/>
      <c r="I207" s="1093"/>
      <c r="J207" s="1093"/>
      <c r="K207" s="1093"/>
      <c r="L207" s="1093"/>
      <c r="M207" s="1093"/>
      <c r="N207" s="1093"/>
      <c r="O207" s="1093"/>
      <c r="P207" s="326"/>
      <c r="Q207" s="711"/>
      <c r="R207" s="711"/>
      <c r="S207" s="338">
        <v>0</v>
      </c>
      <c r="T207" s="339"/>
      <c r="U207" s="340"/>
      <c r="V207" s="340"/>
      <c r="W207" s="341">
        <v>0</v>
      </c>
      <c r="X207" s="339"/>
      <c r="Y207" s="342"/>
      <c r="Z207" s="342"/>
      <c r="AA207" s="343">
        <v>0</v>
      </c>
      <c r="AB207" s="339"/>
      <c r="AC207" s="340"/>
      <c r="AD207" s="340"/>
      <c r="AE207" s="341">
        <v>0</v>
      </c>
      <c r="AF207" s="339"/>
      <c r="AG207" s="711"/>
      <c r="AH207" s="711"/>
      <c r="AI207" s="338">
        <v>0</v>
      </c>
      <c r="AJ207" s="326"/>
      <c r="AK207" s="712">
        <f t="shared" si="8"/>
        <v>0</v>
      </c>
      <c r="AL207" s="339"/>
      <c r="AN207" s="496"/>
      <c r="AO207" s="713">
        <f>'COST MATCH BUDGET'!AK205</f>
        <v>0</v>
      </c>
      <c r="AP207" s="496"/>
    </row>
    <row r="208" spans="1:42" ht="14.25" customHeight="1" x14ac:dyDescent="0.2">
      <c r="B208" s="920"/>
      <c r="C208" s="67" t="s">
        <v>51</v>
      </c>
      <c r="D208" s="1093"/>
      <c r="E208" s="1093"/>
      <c r="F208" s="1093"/>
      <c r="G208" s="1093"/>
      <c r="H208" s="1093"/>
      <c r="I208" s="1093"/>
      <c r="J208" s="1093"/>
      <c r="K208" s="1093"/>
      <c r="L208" s="1093"/>
      <c r="M208" s="1093"/>
      <c r="N208" s="1093"/>
      <c r="O208" s="1093"/>
      <c r="P208" s="289"/>
      <c r="Q208" s="297"/>
      <c r="R208" s="297"/>
      <c r="S208" s="338">
        <v>0</v>
      </c>
      <c r="T208" s="339"/>
      <c r="U208" s="340"/>
      <c r="V208" s="340"/>
      <c r="W208" s="341">
        <v>0</v>
      </c>
      <c r="X208" s="339"/>
      <c r="Y208" s="342"/>
      <c r="Z208" s="342"/>
      <c r="AA208" s="343">
        <v>0</v>
      </c>
      <c r="AB208" s="339"/>
      <c r="AC208" s="340"/>
      <c r="AD208" s="340"/>
      <c r="AE208" s="341">
        <v>0</v>
      </c>
      <c r="AF208" s="339"/>
      <c r="AG208" s="711"/>
      <c r="AH208" s="711"/>
      <c r="AI208" s="338">
        <v>0</v>
      </c>
      <c r="AJ208" s="326"/>
      <c r="AK208" s="712">
        <f t="shared" si="8"/>
        <v>0</v>
      </c>
      <c r="AL208" s="339"/>
      <c r="AN208" s="495"/>
      <c r="AO208" s="713">
        <f>'COST MATCH BUDGET'!AK206</f>
        <v>0</v>
      </c>
      <c r="AP208" s="495"/>
    </row>
    <row r="209" spans="1:42" x14ac:dyDescent="0.2">
      <c r="B209" s="920"/>
      <c r="C209" s="67" t="s">
        <v>52</v>
      </c>
      <c r="D209" s="1076"/>
      <c r="E209" s="1076"/>
      <c r="F209" s="1076"/>
      <c r="G209" s="1076"/>
      <c r="H209" s="1076"/>
      <c r="I209" s="1076"/>
      <c r="J209" s="1076"/>
      <c r="K209" s="1076"/>
      <c r="L209" s="1076"/>
      <c r="M209" s="1076"/>
      <c r="N209" s="1076"/>
      <c r="O209" s="1076"/>
      <c r="P209" s="289"/>
      <c r="Q209" s="297"/>
      <c r="R209" s="297"/>
      <c r="S209" s="338">
        <v>0</v>
      </c>
      <c r="T209" s="339"/>
      <c r="U209" s="340"/>
      <c r="V209" s="340"/>
      <c r="W209" s="341">
        <v>0</v>
      </c>
      <c r="X209" s="339"/>
      <c r="Y209" s="342"/>
      <c r="Z209" s="342"/>
      <c r="AA209" s="343">
        <v>0</v>
      </c>
      <c r="AB209" s="339"/>
      <c r="AC209" s="340"/>
      <c r="AD209" s="340"/>
      <c r="AE209" s="341">
        <v>0</v>
      </c>
      <c r="AF209" s="339"/>
      <c r="AG209" s="711"/>
      <c r="AH209" s="711"/>
      <c r="AI209" s="338">
        <v>0</v>
      </c>
      <c r="AJ209" s="326"/>
      <c r="AK209" s="712">
        <f t="shared" si="8"/>
        <v>0</v>
      </c>
      <c r="AL209" s="339"/>
      <c r="AN209" s="495"/>
      <c r="AO209" s="713">
        <f>'COST MATCH BUDGET'!AK207</f>
        <v>0</v>
      </c>
      <c r="AP209" s="495"/>
    </row>
    <row r="210" spans="1:42" ht="12.75" customHeight="1" x14ac:dyDescent="0.2">
      <c r="B210" s="920"/>
      <c r="C210" s="67" t="s">
        <v>120</v>
      </c>
      <c r="D210" s="1114"/>
      <c r="E210" s="1114"/>
      <c r="F210" s="1114"/>
      <c r="G210" s="1114"/>
      <c r="H210" s="1114"/>
      <c r="I210" s="1114"/>
      <c r="J210" s="1114"/>
      <c r="K210" s="1114"/>
      <c r="L210" s="1114"/>
      <c r="M210" s="1114"/>
      <c r="N210" s="1114"/>
      <c r="O210" s="1114"/>
      <c r="P210" s="289"/>
      <c r="Q210" s="297"/>
      <c r="R210" s="297"/>
      <c r="S210" s="338">
        <v>0</v>
      </c>
      <c r="T210" s="339"/>
      <c r="U210" s="340"/>
      <c r="V210" s="340"/>
      <c r="W210" s="341">
        <v>0</v>
      </c>
      <c r="X210" s="339"/>
      <c r="Y210" s="342"/>
      <c r="Z210" s="342"/>
      <c r="AA210" s="343">
        <v>0</v>
      </c>
      <c r="AB210" s="339"/>
      <c r="AC210" s="340"/>
      <c r="AD210" s="340"/>
      <c r="AE210" s="341">
        <v>0</v>
      </c>
      <c r="AF210" s="339"/>
      <c r="AG210" s="711"/>
      <c r="AH210" s="711"/>
      <c r="AI210" s="338">
        <v>0</v>
      </c>
      <c r="AJ210" s="326"/>
      <c r="AK210" s="712">
        <f t="shared" si="8"/>
        <v>0</v>
      </c>
      <c r="AL210" s="339"/>
      <c r="AN210" s="495"/>
      <c r="AO210" s="713">
        <f>'COST MATCH BUDGET'!AK208</f>
        <v>0</v>
      </c>
      <c r="AP210" s="495"/>
    </row>
    <row r="211" spans="1:42" s="1" customFormat="1" ht="4.5" customHeight="1" x14ac:dyDescent="0.2">
      <c r="A211" s="920"/>
      <c r="B211" s="920"/>
      <c r="Q211" s="289"/>
      <c r="S211" s="299"/>
      <c r="T211" s="20"/>
      <c r="U211" s="289"/>
      <c r="W211" s="299"/>
      <c r="X211" s="20"/>
      <c r="Y211" s="289"/>
      <c r="AA211" s="299"/>
      <c r="AB211" s="20"/>
      <c r="AC211" s="289"/>
      <c r="AE211" s="299"/>
      <c r="AF211" s="20"/>
      <c r="AG211" s="289"/>
      <c r="AI211" s="299"/>
      <c r="AK211" s="299"/>
      <c r="AL211" s="299"/>
      <c r="AN211" s="499"/>
      <c r="AO211" s="624"/>
      <c r="AP211" s="499"/>
    </row>
    <row r="212" spans="1:42" x14ac:dyDescent="0.2">
      <c r="B212" s="920"/>
      <c r="C212" s="1073" t="s">
        <v>121</v>
      </c>
      <c r="D212" s="1074"/>
      <c r="E212" s="1074"/>
      <c r="F212" s="1074"/>
      <c r="G212" s="1074"/>
      <c r="H212" s="1074"/>
      <c r="I212" s="1074"/>
      <c r="J212" s="1074"/>
      <c r="K212" s="1074"/>
      <c r="L212" s="1074"/>
      <c r="M212" s="1074"/>
      <c r="N212" s="1074"/>
      <c r="O212" s="1074"/>
      <c r="P212" s="1074"/>
      <c r="Q212" s="126"/>
      <c r="R212" s="127" t="s">
        <v>66</v>
      </c>
      <c r="S212" s="128">
        <f>SUM(S204:S210)</f>
        <v>0</v>
      </c>
      <c r="T212" s="128"/>
      <c r="U212" s="126"/>
      <c r="V212" s="127" t="s">
        <v>67</v>
      </c>
      <c r="W212" s="128">
        <f>SUM(W204:W210)</f>
        <v>0</v>
      </c>
      <c r="X212" s="128"/>
      <c r="Y212" s="126"/>
      <c r="Z212" s="127" t="s">
        <v>68</v>
      </c>
      <c r="AA212" s="128">
        <f>SUM(AA204:AA210)</f>
        <v>0</v>
      </c>
      <c r="AB212" s="128"/>
      <c r="AC212" s="126"/>
      <c r="AD212" s="127" t="s">
        <v>69</v>
      </c>
      <c r="AE212" s="128">
        <f>SUM(AE204:AE210)</f>
        <v>0</v>
      </c>
      <c r="AF212" s="128"/>
      <c r="AG212" s="126"/>
      <c r="AH212" s="127" t="s">
        <v>70</v>
      </c>
      <c r="AI212" s="128">
        <f>SUM(AI204:AI210)</f>
        <v>0</v>
      </c>
      <c r="AJ212" s="126"/>
      <c r="AK212" s="129">
        <f t="shared" si="8"/>
        <v>0</v>
      </c>
      <c r="AL212" s="20"/>
      <c r="AN212" s="495"/>
      <c r="AO212" s="492">
        <f>'COST MATCH BUDGET'!AK210</f>
        <v>0</v>
      </c>
      <c r="AP212" s="495"/>
    </row>
    <row r="213" spans="1:42" ht="5.25" customHeight="1" x14ac:dyDescent="0.2">
      <c r="B213" s="920"/>
      <c r="D213" s="355"/>
      <c r="E213" s="355"/>
      <c r="F213" s="355"/>
      <c r="G213" s="355"/>
      <c r="H213" s="355"/>
      <c r="I213" s="355"/>
      <c r="J213" s="355"/>
      <c r="K213" s="355"/>
      <c r="L213" s="355"/>
      <c r="M213" s="355"/>
      <c r="N213" s="355"/>
      <c r="O213" s="355"/>
      <c r="P213" s="289"/>
      <c r="Q213" s="289"/>
      <c r="R213" s="289"/>
      <c r="S213" s="299"/>
      <c r="T213" s="299"/>
      <c r="U213" s="289"/>
      <c r="V213" s="289"/>
      <c r="W213" s="299"/>
      <c r="X213" s="299"/>
      <c r="Y213" s="289"/>
      <c r="Z213" s="289"/>
      <c r="AA213" s="299"/>
      <c r="AB213" s="299"/>
      <c r="AC213" s="289"/>
      <c r="AD213" s="289"/>
      <c r="AE213" s="299"/>
      <c r="AF213" s="299"/>
      <c r="AG213" s="289"/>
      <c r="AH213" s="289"/>
      <c r="AI213" s="299"/>
      <c r="AJ213" s="289"/>
      <c r="AK213" s="299"/>
      <c r="AL213" s="299"/>
      <c r="AN213" s="495"/>
      <c r="AO213" s="715"/>
      <c r="AP213" s="495"/>
    </row>
    <row r="214" spans="1:42" x14ac:dyDescent="0.2">
      <c r="B214" s="68" t="s">
        <v>122</v>
      </c>
      <c r="C214" s="1068" t="s">
        <v>280</v>
      </c>
      <c r="D214" s="1068"/>
      <c r="E214" s="1068"/>
      <c r="F214" s="1068"/>
      <c r="G214" s="1068"/>
      <c r="H214" s="1068"/>
      <c r="I214" s="1068"/>
      <c r="J214" s="1068"/>
      <c r="K214" s="1068"/>
      <c r="L214" s="1068"/>
      <c r="M214" s="1068"/>
      <c r="N214" s="1068"/>
      <c r="O214" s="1068"/>
      <c r="P214" s="1068"/>
      <c r="Q214" s="1068"/>
      <c r="R214" s="1068"/>
      <c r="S214" s="1068"/>
      <c r="T214" s="114"/>
      <c r="U214" s="114"/>
      <c r="V214" s="114"/>
      <c r="W214" s="114"/>
      <c r="X214" s="114"/>
      <c r="Y214" s="114"/>
      <c r="Z214" s="114"/>
      <c r="AA214" s="114"/>
      <c r="AB214" s="114"/>
      <c r="AC214" s="114"/>
      <c r="AD214" s="114"/>
      <c r="AE214" s="114"/>
      <c r="AF214" s="114"/>
      <c r="AG214" s="114"/>
      <c r="AH214" s="114"/>
      <c r="AI214" s="114"/>
      <c r="AJ214" s="114"/>
      <c r="AK214" s="114"/>
      <c r="AL214" s="114"/>
      <c r="AN214" s="495"/>
      <c r="AO214" s="704"/>
      <c r="AP214" s="495"/>
    </row>
    <row r="215" spans="1:42" ht="6" customHeight="1" x14ac:dyDescent="0.2">
      <c r="A215" s="68"/>
      <c r="B215" s="68"/>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N215" s="495"/>
      <c r="AO215" s="705"/>
      <c r="AP215" s="495"/>
    </row>
    <row r="216" spans="1:42" x14ac:dyDescent="0.2">
      <c r="A216" s="68"/>
      <c r="B216" s="68"/>
      <c r="C216" s="1091" t="s">
        <v>87</v>
      </c>
      <c r="D216" s="1091"/>
      <c r="E216" s="15"/>
      <c r="F216" s="177"/>
      <c r="G216" s="73"/>
      <c r="H216" s="1110" t="s">
        <v>123</v>
      </c>
      <c r="I216" s="1110"/>
      <c r="J216" s="1110"/>
      <c r="K216" s="1110"/>
      <c r="L216" s="1107"/>
      <c r="M216" s="1108"/>
      <c r="N216" s="1109"/>
      <c r="O216" s="73"/>
      <c r="P216" s="289"/>
      <c r="Q216" s="289"/>
      <c r="R216" s="289"/>
      <c r="S216" s="299"/>
      <c r="T216" s="299"/>
      <c r="U216" s="289"/>
      <c r="V216" s="289"/>
      <c r="W216" s="299"/>
      <c r="X216" s="299"/>
      <c r="Y216" s="289"/>
      <c r="Z216" s="289"/>
      <c r="AA216" s="299"/>
      <c r="AB216" s="299"/>
      <c r="AC216" s="289"/>
      <c r="AD216" s="289"/>
      <c r="AE216" s="299"/>
      <c r="AF216" s="299"/>
      <c r="AG216" s="289"/>
      <c r="AH216" s="289"/>
      <c r="AI216" s="299"/>
      <c r="AJ216" s="289"/>
      <c r="AK216" s="299"/>
      <c r="AL216" s="299"/>
      <c r="AN216" s="495"/>
      <c r="AO216" s="715"/>
      <c r="AP216" s="495"/>
    </row>
    <row r="217" spans="1:42" x14ac:dyDescent="0.2">
      <c r="A217" s="920"/>
      <c r="B217" s="920"/>
      <c r="C217" s="67" t="s">
        <v>39</v>
      </c>
      <c r="D217" s="1075"/>
      <c r="E217" s="1075"/>
      <c r="F217" s="1075"/>
      <c r="G217" s="1075"/>
      <c r="H217" s="1075"/>
      <c r="I217" s="1075"/>
      <c r="J217" s="1075"/>
      <c r="K217" s="1075"/>
      <c r="L217" s="1075"/>
      <c r="M217" s="1075"/>
      <c r="N217" s="1075"/>
      <c r="O217" s="1075"/>
      <c r="P217" s="289"/>
      <c r="Q217" s="297"/>
      <c r="R217" s="297"/>
      <c r="S217" s="298">
        <v>0</v>
      </c>
      <c r="T217" s="299"/>
      <c r="U217" s="301"/>
      <c r="V217" s="301"/>
      <c r="W217" s="302">
        <v>0</v>
      </c>
      <c r="X217" s="299"/>
      <c r="Y217" s="304"/>
      <c r="Z217" s="304"/>
      <c r="AA217" s="305">
        <v>0</v>
      </c>
      <c r="AB217" s="299"/>
      <c r="AC217" s="301"/>
      <c r="AD217" s="301"/>
      <c r="AE217" s="302">
        <v>0</v>
      </c>
      <c r="AF217" s="299"/>
      <c r="AG217" s="297"/>
      <c r="AH217" s="297"/>
      <c r="AI217" s="298">
        <v>0</v>
      </c>
      <c r="AJ217" s="289"/>
      <c r="AK217" s="306">
        <f t="shared" ref="AK217:AK223" si="9">S217+W217+AA217+AE217+AI217</f>
        <v>0</v>
      </c>
      <c r="AL217" s="299"/>
      <c r="AN217" s="495"/>
      <c r="AO217" s="714">
        <f>'COST MATCH BUDGET'!AK215</f>
        <v>0</v>
      </c>
      <c r="AP217" s="495"/>
    </row>
    <row r="218" spans="1:42" x14ac:dyDescent="0.2">
      <c r="A218" s="920"/>
      <c r="B218" s="920"/>
      <c r="C218" s="67" t="s">
        <v>41</v>
      </c>
      <c r="D218" s="1075"/>
      <c r="E218" s="1075"/>
      <c r="F218" s="1075"/>
      <c r="G218" s="1075"/>
      <c r="H218" s="1075"/>
      <c r="I218" s="1075"/>
      <c r="J218" s="1075"/>
      <c r="K218" s="1075"/>
      <c r="L218" s="1075"/>
      <c r="M218" s="1075"/>
      <c r="N218" s="1075"/>
      <c r="O218" s="1075"/>
      <c r="P218" s="289"/>
      <c r="Q218" s="297"/>
      <c r="R218" s="297"/>
      <c r="S218" s="298">
        <v>0</v>
      </c>
      <c r="T218" s="299"/>
      <c r="U218" s="301"/>
      <c r="V218" s="301"/>
      <c r="W218" s="302">
        <v>0</v>
      </c>
      <c r="X218" s="299"/>
      <c r="Y218" s="304"/>
      <c r="Z218" s="304"/>
      <c r="AA218" s="305">
        <v>0</v>
      </c>
      <c r="AB218" s="299"/>
      <c r="AC218" s="301"/>
      <c r="AD218" s="301"/>
      <c r="AE218" s="302">
        <v>0</v>
      </c>
      <c r="AF218" s="299"/>
      <c r="AG218" s="297"/>
      <c r="AH218" s="297"/>
      <c r="AI218" s="298">
        <v>0</v>
      </c>
      <c r="AJ218" s="289"/>
      <c r="AK218" s="306">
        <f t="shared" si="9"/>
        <v>0</v>
      </c>
      <c r="AL218" s="299"/>
      <c r="AN218" s="495"/>
      <c r="AO218" s="714">
        <f>'COST MATCH BUDGET'!AK216</f>
        <v>0</v>
      </c>
      <c r="AP218" s="495"/>
    </row>
    <row r="219" spans="1:42" x14ac:dyDescent="0.2">
      <c r="A219" s="920"/>
      <c r="B219" s="920"/>
      <c r="C219" s="67" t="s">
        <v>42</v>
      </c>
      <c r="D219" s="1075"/>
      <c r="E219" s="1075"/>
      <c r="F219" s="1075"/>
      <c r="G219" s="1075"/>
      <c r="H219" s="1075"/>
      <c r="I219" s="1075"/>
      <c r="J219" s="1075"/>
      <c r="K219" s="1075"/>
      <c r="L219" s="1075"/>
      <c r="M219" s="1075"/>
      <c r="N219" s="1075"/>
      <c r="O219" s="1075"/>
      <c r="P219" s="289"/>
      <c r="Q219" s="297"/>
      <c r="R219" s="297"/>
      <c r="S219" s="298">
        <v>0</v>
      </c>
      <c r="T219" s="299"/>
      <c r="U219" s="301"/>
      <c r="V219" s="301"/>
      <c r="W219" s="302">
        <v>0</v>
      </c>
      <c r="X219" s="299"/>
      <c r="Y219" s="304"/>
      <c r="Z219" s="304"/>
      <c r="AA219" s="305">
        <v>0</v>
      </c>
      <c r="AB219" s="299"/>
      <c r="AC219" s="301"/>
      <c r="AD219" s="301"/>
      <c r="AE219" s="302">
        <v>0</v>
      </c>
      <c r="AF219" s="299"/>
      <c r="AG219" s="297"/>
      <c r="AH219" s="297"/>
      <c r="AI219" s="298">
        <v>0</v>
      </c>
      <c r="AJ219" s="289"/>
      <c r="AK219" s="306">
        <f t="shared" si="9"/>
        <v>0</v>
      </c>
      <c r="AL219" s="299"/>
      <c r="AN219" s="495"/>
      <c r="AO219" s="714">
        <f>'COST MATCH BUDGET'!AK217</f>
        <v>0</v>
      </c>
      <c r="AP219" s="495"/>
    </row>
    <row r="220" spans="1:42" hidden="1" x14ac:dyDescent="0.2">
      <c r="A220" s="920"/>
      <c r="B220" s="920"/>
      <c r="C220" s="72" t="s">
        <v>105</v>
      </c>
      <c r="D220" s="1075"/>
      <c r="E220" s="1075"/>
      <c r="F220" s="1075"/>
      <c r="G220" s="1075"/>
      <c r="H220" s="1075"/>
      <c r="I220" s="1075"/>
      <c r="J220" s="1075"/>
      <c r="K220" s="1075"/>
      <c r="L220" s="1075"/>
      <c r="M220" s="1075"/>
      <c r="N220" s="1075"/>
      <c r="O220" s="1075"/>
      <c r="P220" s="289"/>
      <c r="Q220" s="297"/>
      <c r="R220" s="297"/>
      <c r="S220" s="298">
        <v>0</v>
      </c>
      <c r="T220" s="299"/>
      <c r="U220" s="301"/>
      <c r="V220" s="301"/>
      <c r="W220" s="302">
        <v>0</v>
      </c>
      <c r="X220" s="299"/>
      <c r="Y220" s="304"/>
      <c r="Z220" s="304"/>
      <c r="AA220" s="305">
        <v>0</v>
      </c>
      <c r="AB220" s="299"/>
      <c r="AC220" s="463"/>
      <c r="AD220" s="463"/>
      <c r="AE220" s="465">
        <v>0</v>
      </c>
      <c r="AF220" s="299"/>
      <c r="AG220" s="464"/>
      <c r="AH220" s="464"/>
      <c r="AI220" s="462">
        <v>0</v>
      </c>
      <c r="AJ220" s="289"/>
      <c r="AK220" s="306">
        <f t="shared" si="9"/>
        <v>0</v>
      </c>
      <c r="AL220" s="299"/>
      <c r="AN220" s="495"/>
      <c r="AO220" s="714">
        <f>'COST MATCH BUDGET'!AK218</f>
        <v>0</v>
      </c>
      <c r="AP220" s="495"/>
    </row>
    <row r="221" spans="1:42" hidden="1" x14ac:dyDescent="0.2">
      <c r="A221" s="920"/>
      <c r="B221" s="920"/>
      <c r="C221" s="70" t="s">
        <v>106</v>
      </c>
      <c r="D221" s="1063"/>
      <c r="E221" s="1063"/>
      <c r="F221" s="1063"/>
      <c r="G221" s="1063"/>
      <c r="H221" s="1063"/>
      <c r="I221" s="1063"/>
      <c r="J221" s="1063"/>
      <c r="K221" s="1063"/>
      <c r="L221" s="1063"/>
      <c r="M221" s="1063"/>
      <c r="N221" s="1063"/>
      <c r="O221" s="1063"/>
      <c r="P221" s="289"/>
      <c r="Q221" s="297"/>
      <c r="R221" s="297"/>
      <c r="S221" s="298">
        <v>0</v>
      </c>
      <c r="T221" s="299"/>
      <c r="U221" s="301"/>
      <c r="V221" s="301"/>
      <c r="W221" s="302">
        <v>0</v>
      </c>
      <c r="X221" s="299"/>
      <c r="Y221" s="304"/>
      <c r="Z221" s="304"/>
      <c r="AA221" s="305">
        <v>0</v>
      </c>
      <c r="AB221" s="299"/>
      <c r="AC221" s="463"/>
      <c r="AD221" s="463"/>
      <c r="AE221" s="465">
        <v>0</v>
      </c>
      <c r="AF221" s="299"/>
      <c r="AG221" s="464"/>
      <c r="AH221" s="464"/>
      <c r="AI221" s="462">
        <v>0</v>
      </c>
      <c r="AJ221" s="289"/>
      <c r="AK221" s="306">
        <f t="shared" si="9"/>
        <v>0</v>
      </c>
      <c r="AL221" s="299"/>
      <c r="AN221" s="495"/>
      <c r="AO221" s="714">
        <f>'COST MATCH BUDGET'!AK219</f>
        <v>0</v>
      </c>
      <c r="AP221" s="495"/>
    </row>
    <row r="222" spans="1:42" s="1" customFormat="1" ht="4.5" customHeight="1" x14ac:dyDescent="0.2">
      <c r="A222" s="920"/>
      <c r="B222" s="920"/>
      <c r="Q222" s="289"/>
      <c r="S222" s="299"/>
      <c r="T222" s="20"/>
      <c r="U222" s="289"/>
      <c r="W222" s="299"/>
      <c r="X222" s="20"/>
      <c r="Y222" s="289"/>
      <c r="AA222" s="299"/>
      <c r="AB222" s="20"/>
      <c r="AC222" s="289"/>
      <c r="AE222" s="299"/>
      <c r="AF222" s="20"/>
      <c r="AG222" s="289"/>
      <c r="AI222" s="299"/>
      <c r="AK222" s="299"/>
      <c r="AL222" s="299"/>
      <c r="AN222" s="499"/>
      <c r="AO222" s="624"/>
      <c r="AP222" s="499"/>
    </row>
    <row r="223" spans="1:42" x14ac:dyDescent="0.2">
      <c r="A223" s="920"/>
      <c r="B223" s="920"/>
      <c r="C223" s="1073" t="s">
        <v>124</v>
      </c>
      <c r="D223" s="1074"/>
      <c r="E223" s="1074"/>
      <c r="F223" s="1074"/>
      <c r="G223" s="1074"/>
      <c r="H223" s="1074"/>
      <c r="I223" s="1074"/>
      <c r="J223" s="1074"/>
      <c r="K223" s="1074"/>
      <c r="L223" s="1074"/>
      <c r="M223" s="1074"/>
      <c r="N223" s="1074"/>
      <c r="O223" s="1074"/>
      <c r="P223" s="1074"/>
      <c r="Q223" s="126"/>
      <c r="R223" s="127" t="s">
        <v>66</v>
      </c>
      <c r="S223" s="128">
        <f>SUM(S217:S221)</f>
        <v>0</v>
      </c>
      <c r="T223" s="128"/>
      <c r="U223" s="126"/>
      <c r="V223" s="127" t="s">
        <v>67</v>
      </c>
      <c r="W223" s="128">
        <f>SUM(W217:W221)</f>
        <v>0</v>
      </c>
      <c r="X223" s="128"/>
      <c r="Y223" s="126"/>
      <c r="Z223" s="127" t="s">
        <v>68</v>
      </c>
      <c r="AA223" s="128">
        <f>SUM(AA217:AA221)</f>
        <v>0</v>
      </c>
      <c r="AB223" s="128"/>
      <c r="AC223" s="126"/>
      <c r="AD223" s="127" t="s">
        <v>69</v>
      </c>
      <c r="AE223" s="128">
        <f>SUM(AE217:AE221)</f>
        <v>0</v>
      </c>
      <c r="AF223" s="128"/>
      <c r="AG223" s="126"/>
      <c r="AH223" s="127" t="s">
        <v>70</v>
      </c>
      <c r="AI223" s="128">
        <f>SUM(AI217:AI221)</f>
        <v>0</v>
      </c>
      <c r="AJ223" s="126"/>
      <c r="AK223" s="129">
        <f t="shared" si="9"/>
        <v>0</v>
      </c>
      <c r="AL223" s="20"/>
      <c r="AN223" s="495"/>
      <c r="AO223" s="492">
        <f>'COST MATCH BUDGET'!AK221</f>
        <v>0</v>
      </c>
      <c r="AP223" s="495"/>
    </row>
    <row r="224" spans="1:42" ht="3.75" customHeight="1" x14ac:dyDescent="0.2">
      <c r="A224" s="920"/>
      <c r="B224" s="920"/>
      <c r="C224" s="70"/>
      <c r="D224" s="70"/>
      <c r="E224" s="70"/>
      <c r="F224" s="70"/>
      <c r="G224" s="70"/>
      <c r="H224" s="70"/>
      <c r="I224" s="70"/>
      <c r="J224" s="70"/>
      <c r="K224" s="70"/>
      <c r="L224" s="70"/>
      <c r="M224" s="70"/>
      <c r="N224" s="70"/>
      <c r="O224" s="70"/>
      <c r="P224" s="70"/>
      <c r="Q224" s="1"/>
      <c r="R224" s="71"/>
      <c r="S224" s="20"/>
      <c r="T224" s="20"/>
      <c r="U224" s="1"/>
      <c r="V224" s="71"/>
      <c r="W224" s="20"/>
      <c r="X224" s="20"/>
      <c r="Y224" s="1"/>
      <c r="Z224" s="71"/>
      <c r="AA224" s="20"/>
      <c r="AB224" s="20"/>
      <c r="AC224" s="1"/>
      <c r="AD224" s="71"/>
      <c r="AE224" s="20"/>
      <c r="AF224" s="20"/>
      <c r="AG224" s="1"/>
      <c r="AH224" s="71"/>
      <c r="AI224" s="20"/>
      <c r="AJ224" s="1"/>
      <c r="AK224" s="20"/>
      <c r="AL224" s="20"/>
      <c r="AN224" s="495"/>
      <c r="AO224" s="624"/>
      <c r="AP224" s="495"/>
    </row>
    <row r="225" spans="1:42" ht="14.25" customHeight="1" x14ac:dyDescent="0.2">
      <c r="A225" s="920"/>
      <c r="B225" s="68" t="s">
        <v>125</v>
      </c>
      <c r="C225" s="1080" t="s">
        <v>126</v>
      </c>
      <c r="D225" s="1080"/>
      <c r="E225" s="1080"/>
      <c r="F225" s="1080"/>
      <c r="G225" s="1080"/>
      <c r="H225" s="1080"/>
      <c r="I225" s="1080"/>
      <c r="J225" s="1080"/>
      <c r="K225" s="1080"/>
      <c r="L225" s="1080"/>
      <c r="M225" s="1080"/>
      <c r="N225" s="1080"/>
      <c r="O225" s="1080"/>
      <c r="P225" s="70"/>
      <c r="Q225" s="1"/>
      <c r="R225" s="71"/>
      <c r="S225" s="20"/>
      <c r="T225" s="20"/>
      <c r="U225" s="1"/>
      <c r="V225" s="71"/>
      <c r="W225" s="20"/>
      <c r="X225" s="20"/>
      <c r="Y225" s="1"/>
      <c r="Z225" s="71"/>
      <c r="AA225" s="20"/>
      <c r="AB225" s="20"/>
      <c r="AC225" s="1"/>
      <c r="AD225" s="71"/>
      <c r="AE225" s="20"/>
      <c r="AF225" s="20"/>
      <c r="AG225" s="1"/>
      <c r="AH225" s="71"/>
      <c r="AI225" s="20"/>
      <c r="AJ225" s="1"/>
      <c r="AK225" s="20"/>
      <c r="AL225" s="20"/>
      <c r="AN225" s="495"/>
      <c r="AO225" s="624"/>
      <c r="AP225" s="495"/>
    </row>
    <row r="226" spans="1:42" s="1" customFormat="1" x14ac:dyDescent="0.2">
      <c r="A226" s="920"/>
      <c r="C226" s="67" t="s">
        <v>39</v>
      </c>
      <c r="D226" s="1075"/>
      <c r="E226" s="1075"/>
      <c r="F226" s="1075"/>
      <c r="G226" s="1075"/>
      <c r="H226" s="1075"/>
      <c r="I226" s="1075"/>
      <c r="J226" s="1075"/>
      <c r="K226" s="1075"/>
      <c r="L226" s="1075"/>
      <c r="M226" s="1075"/>
      <c r="N226" s="1075"/>
      <c r="O226" s="1075"/>
      <c r="P226" s="1075"/>
      <c r="Q226" s="297"/>
      <c r="R226" s="133"/>
      <c r="S226" s="298">
        <v>0</v>
      </c>
      <c r="T226" s="20"/>
      <c r="U226" s="301"/>
      <c r="V226" s="151"/>
      <c r="W226" s="302">
        <v>0</v>
      </c>
      <c r="X226" s="20"/>
      <c r="Y226" s="304"/>
      <c r="Z226" s="75"/>
      <c r="AA226" s="305">
        <v>0</v>
      </c>
      <c r="AB226" s="20"/>
      <c r="AC226" s="301"/>
      <c r="AD226" s="151"/>
      <c r="AE226" s="302">
        <v>0</v>
      </c>
      <c r="AF226" s="20"/>
      <c r="AG226" s="297"/>
      <c r="AH226" s="133"/>
      <c r="AI226" s="298">
        <v>0</v>
      </c>
      <c r="AK226" s="306">
        <f>S226+W226+AA226+AE226+AI226</f>
        <v>0</v>
      </c>
      <c r="AL226" s="299"/>
      <c r="AN226" s="499"/>
      <c r="AO226" s="714">
        <f>'COST MATCH BUDGET'!AK224</f>
        <v>0</v>
      </c>
      <c r="AP226" s="499"/>
    </row>
    <row r="227" spans="1:42" s="1" customFormat="1" x14ac:dyDescent="0.2">
      <c r="A227" s="920"/>
      <c r="C227" s="67" t="s">
        <v>41</v>
      </c>
      <c r="D227" s="1075"/>
      <c r="E227" s="1075"/>
      <c r="F227" s="1075"/>
      <c r="G227" s="1075"/>
      <c r="H227" s="1075"/>
      <c r="I227" s="1075"/>
      <c r="J227" s="1075"/>
      <c r="K227" s="1075"/>
      <c r="L227" s="1075"/>
      <c r="M227" s="1075"/>
      <c r="N227" s="1075"/>
      <c r="O227" s="1075"/>
      <c r="P227" s="1075"/>
      <c r="Q227" s="297"/>
      <c r="R227" s="133"/>
      <c r="S227" s="298">
        <v>0</v>
      </c>
      <c r="T227" s="20"/>
      <c r="U227" s="301"/>
      <c r="V227" s="151"/>
      <c r="W227" s="302">
        <v>0</v>
      </c>
      <c r="X227" s="20"/>
      <c r="Y227" s="304"/>
      <c r="Z227" s="75"/>
      <c r="AA227" s="305">
        <v>0</v>
      </c>
      <c r="AB227" s="20"/>
      <c r="AC227" s="301"/>
      <c r="AD227" s="151"/>
      <c r="AE227" s="302">
        <v>0</v>
      </c>
      <c r="AF227" s="20"/>
      <c r="AG227" s="297"/>
      <c r="AH227" s="133"/>
      <c r="AI227" s="298">
        <v>0</v>
      </c>
      <c r="AK227" s="306">
        <f>S227+W227+AA227+AE227+AI227</f>
        <v>0</v>
      </c>
      <c r="AL227" s="299"/>
      <c r="AN227" s="499"/>
      <c r="AO227" s="714">
        <f>'COST MATCH BUDGET'!AK225</f>
        <v>0</v>
      </c>
      <c r="AP227" s="499"/>
    </row>
    <row r="228" spans="1:42" s="1" customFormat="1" ht="4.5" customHeight="1" x14ac:dyDescent="0.2">
      <c r="A228" s="920"/>
      <c r="B228" s="920"/>
      <c r="Q228" s="289"/>
      <c r="S228" s="299"/>
      <c r="T228" s="20"/>
      <c r="U228" s="289"/>
      <c r="W228" s="299"/>
      <c r="X228" s="20"/>
      <c r="Y228" s="289"/>
      <c r="AA228" s="299"/>
      <c r="AB228" s="20"/>
      <c r="AC228" s="289"/>
      <c r="AE228" s="299"/>
      <c r="AF228" s="20"/>
      <c r="AG228" s="289"/>
      <c r="AI228" s="299"/>
      <c r="AK228" s="299"/>
      <c r="AL228" s="299"/>
      <c r="AN228" s="499"/>
      <c r="AO228" s="624"/>
      <c r="AP228" s="499"/>
    </row>
    <row r="229" spans="1:42" x14ac:dyDescent="0.2">
      <c r="A229" s="920"/>
      <c r="B229" s="920"/>
      <c r="C229" s="1073" t="s">
        <v>127</v>
      </c>
      <c r="D229" s="1074"/>
      <c r="E229" s="1074"/>
      <c r="F229" s="1074"/>
      <c r="G229" s="1074"/>
      <c r="H229" s="1074"/>
      <c r="I229" s="1074"/>
      <c r="J229" s="1074"/>
      <c r="K229" s="1074"/>
      <c r="L229" s="1074"/>
      <c r="M229" s="1074"/>
      <c r="N229" s="1074"/>
      <c r="O229" s="1074"/>
      <c r="P229" s="1074"/>
      <c r="Q229" s="453"/>
      <c r="R229" s="454" t="s">
        <v>66</v>
      </c>
      <c r="S229" s="455">
        <f>SUM(S226:S227)</f>
        <v>0</v>
      </c>
      <c r="T229" s="455"/>
      <c r="U229" s="453"/>
      <c r="V229" s="454" t="s">
        <v>67</v>
      </c>
      <c r="W229" s="455">
        <f>SUM(W226:W227)</f>
        <v>0</v>
      </c>
      <c r="X229" s="455"/>
      <c r="Y229" s="453"/>
      <c r="Z229" s="454" t="s">
        <v>68</v>
      </c>
      <c r="AA229" s="455">
        <f>SUM(AA226:AA227)</f>
        <v>0</v>
      </c>
      <c r="AB229" s="455"/>
      <c r="AC229" s="453"/>
      <c r="AD229" s="454" t="s">
        <v>69</v>
      </c>
      <c r="AE229" s="455">
        <f>SUM(AE226:AE227)</f>
        <v>0</v>
      </c>
      <c r="AF229" s="455"/>
      <c r="AG229" s="453"/>
      <c r="AH229" s="454" t="s">
        <v>70</v>
      </c>
      <c r="AI229" s="455">
        <f>SUM(AI226:AI227)</f>
        <v>0</v>
      </c>
      <c r="AJ229" s="453"/>
      <c r="AK229" s="456">
        <f>S229+W229+AA229+AE229+AI229</f>
        <v>0</v>
      </c>
      <c r="AL229" s="552"/>
      <c r="AN229" s="495"/>
      <c r="AO229" s="493">
        <f>'COST MATCH BUDGET'!AK227</f>
        <v>0</v>
      </c>
      <c r="AP229" s="495"/>
    </row>
    <row r="230" spans="1:42" ht="8.25" customHeight="1" thickBot="1" x14ac:dyDescent="0.25">
      <c r="A230" s="920"/>
      <c r="B230" s="920"/>
      <c r="C230" s="70"/>
      <c r="D230" s="70"/>
      <c r="E230" s="70"/>
      <c r="F230" s="70"/>
      <c r="G230" s="70"/>
      <c r="H230" s="70"/>
      <c r="I230" s="70"/>
      <c r="J230" s="70"/>
      <c r="K230" s="70"/>
      <c r="L230" s="70"/>
      <c r="M230" s="70"/>
      <c r="N230" s="70"/>
      <c r="O230" s="70"/>
      <c r="P230" s="70"/>
      <c r="Q230" s="1"/>
      <c r="R230" s="71"/>
      <c r="S230" s="20"/>
      <c r="T230" s="20"/>
      <c r="U230" s="1"/>
      <c r="V230" s="71"/>
      <c r="W230" s="20"/>
      <c r="X230" s="20"/>
      <c r="Y230" s="1"/>
      <c r="Z230" s="71"/>
      <c r="AA230" s="20"/>
      <c r="AB230" s="20"/>
      <c r="AC230" s="1"/>
      <c r="AD230" s="71"/>
      <c r="AE230" s="20"/>
      <c r="AF230" s="20"/>
      <c r="AG230" s="1"/>
      <c r="AH230" s="71"/>
      <c r="AI230" s="20"/>
      <c r="AJ230" s="1"/>
      <c r="AK230" s="20"/>
      <c r="AL230" s="20"/>
      <c r="AN230" s="495"/>
      <c r="AO230" s="624"/>
      <c r="AP230" s="495"/>
    </row>
    <row r="231" spans="1:42" s="2" customFormat="1" ht="13.5" thickBot="1" x14ac:dyDescent="0.25">
      <c r="A231" s="94"/>
      <c r="B231" s="95"/>
      <c r="C231" s="1084" t="s">
        <v>128</v>
      </c>
      <c r="D231" s="1085"/>
      <c r="E231" s="1085"/>
      <c r="F231" s="1085"/>
      <c r="G231" s="1085"/>
      <c r="H231" s="1085"/>
      <c r="I231" s="1085"/>
      <c r="J231" s="1085"/>
      <c r="K231" s="1085"/>
      <c r="L231" s="1085"/>
      <c r="M231" s="1085"/>
      <c r="N231" s="1085"/>
      <c r="O231" s="1085"/>
      <c r="P231" s="1085"/>
      <c r="Q231" s="95"/>
      <c r="R231" s="96" t="s">
        <v>66</v>
      </c>
      <c r="S231" s="97">
        <f>SUM(S172+S177+S186+S191+S200+S212+S223+S229)</f>
        <v>0</v>
      </c>
      <c r="T231" s="97"/>
      <c r="U231" s="95"/>
      <c r="V231" s="96" t="s">
        <v>67</v>
      </c>
      <c r="W231" s="97">
        <f>SUM(W172+W177+W186+W191+W200+W212+W223+W229)</f>
        <v>0</v>
      </c>
      <c r="X231" s="97"/>
      <c r="Y231" s="95"/>
      <c r="Z231" s="96" t="s">
        <v>68</v>
      </c>
      <c r="AA231" s="97">
        <f>SUM(AA172+AA177+AA186+AA191+AA200+AA212+AA223+AA229)</f>
        <v>0</v>
      </c>
      <c r="AB231" s="97"/>
      <c r="AC231" s="95"/>
      <c r="AD231" s="96" t="s">
        <v>69</v>
      </c>
      <c r="AE231" s="97">
        <f>SUM(AE172+AE177+AE186+AE191+AE200+AE212+AE223+AE229)</f>
        <v>0</v>
      </c>
      <c r="AF231" s="97"/>
      <c r="AG231" s="95"/>
      <c r="AH231" s="96" t="s">
        <v>70</v>
      </c>
      <c r="AI231" s="97">
        <f>SUM(AI172+AI177+AI186+AI191+AI200+AI212+AI223+AI229)</f>
        <v>0</v>
      </c>
      <c r="AJ231" s="95"/>
      <c r="AK231" s="98">
        <f>S231+W231+AA231+AE231+AI231</f>
        <v>0</v>
      </c>
      <c r="AL231" s="20"/>
      <c r="AM231" s="289"/>
      <c r="AN231" s="497"/>
      <c r="AO231" s="490">
        <f>'COST MATCH BUDGET'!AK229</f>
        <v>0</v>
      </c>
      <c r="AP231" s="497"/>
    </row>
    <row r="232" spans="1:42" s="1" customFormat="1" ht="6.75" customHeight="1" thickBot="1" x14ac:dyDescent="0.25">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N232" s="499"/>
      <c r="AO232" s="715"/>
      <c r="AP232" s="499"/>
    </row>
    <row r="233" spans="1:42" s="1" customFormat="1" ht="12.75" customHeight="1" x14ac:dyDescent="0.2">
      <c r="A233" s="466" t="s">
        <v>129</v>
      </c>
      <c r="B233" s="460" t="s">
        <v>130</v>
      </c>
      <c r="C233" s="460"/>
      <c r="D233" s="460"/>
      <c r="E233" s="460"/>
      <c r="F233" s="460"/>
      <c r="G233" s="460"/>
      <c r="H233" s="460"/>
      <c r="I233" s="460"/>
      <c r="J233" s="460"/>
      <c r="K233" s="460"/>
      <c r="L233" s="460"/>
      <c r="M233" s="467"/>
      <c r="N233" s="467"/>
      <c r="O233" s="467"/>
      <c r="P233" s="383"/>
      <c r="Q233" s="149"/>
      <c r="R233" s="147" t="s">
        <v>66</v>
      </c>
      <c r="S233" s="148">
        <f>S119+S135+S146+S160+S231</f>
        <v>0</v>
      </c>
      <c r="T233" s="85"/>
      <c r="U233" s="477"/>
      <c r="V233" s="152" t="s">
        <v>67</v>
      </c>
      <c r="W233" s="153">
        <f>W119+W135+W146+W160+W231</f>
        <v>0</v>
      </c>
      <c r="X233" s="308"/>
      <c r="Y233" s="434"/>
      <c r="Z233" s="154" t="s">
        <v>68</v>
      </c>
      <c r="AA233" s="155">
        <f>AA119+AA135+AA146+AA160+AA231</f>
        <v>0</v>
      </c>
      <c r="AB233" s="308"/>
      <c r="AC233" s="718"/>
      <c r="AD233" s="152" t="s">
        <v>69</v>
      </c>
      <c r="AE233" s="153">
        <f>AE119+AE135+AE146+AE160+AE231</f>
        <v>0</v>
      </c>
      <c r="AF233" s="308"/>
      <c r="AG233" s="716"/>
      <c r="AH233" s="147" t="s">
        <v>70</v>
      </c>
      <c r="AI233" s="148">
        <f>AI119+AI135+AI146+AI160+AI231</f>
        <v>0</v>
      </c>
      <c r="AJ233" s="309"/>
      <c r="AK233" s="86">
        <f>S233+W233+AA233+AE233+AI233</f>
        <v>0</v>
      </c>
      <c r="AL233" s="6"/>
      <c r="AN233" s="499"/>
      <c r="AO233" s="626">
        <f>'COST MATCH BUDGET'!AK231</f>
        <v>0</v>
      </c>
      <c r="AP233" s="499"/>
    </row>
    <row r="234" spans="1:42" s="1" customFormat="1" ht="6" customHeight="1" x14ac:dyDescent="0.2">
      <c r="A234" s="373"/>
      <c r="B234" s="289"/>
      <c r="C234" s="289"/>
      <c r="D234" s="289"/>
      <c r="E234" s="289"/>
      <c r="F234" s="289"/>
      <c r="G234" s="289"/>
      <c r="H234" s="289"/>
      <c r="I234" s="289"/>
      <c r="J234" s="289"/>
      <c r="K234" s="289"/>
      <c r="L234" s="289"/>
      <c r="M234" s="289"/>
      <c r="N234" s="289"/>
      <c r="O234" s="289"/>
      <c r="P234" s="289"/>
      <c r="Q234" s="289"/>
      <c r="S234" s="6"/>
      <c r="T234" s="6"/>
      <c r="U234" s="289"/>
      <c r="W234" s="6"/>
      <c r="X234" s="299"/>
      <c r="Y234" s="289"/>
      <c r="AA234" s="6"/>
      <c r="AB234" s="299"/>
      <c r="AC234" s="289"/>
      <c r="AE234" s="6"/>
      <c r="AF234" s="299"/>
      <c r="AG234" s="289"/>
      <c r="AI234" s="6"/>
      <c r="AJ234" s="289"/>
      <c r="AK234" s="87"/>
      <c r="AL234" s="6"/>
      <c r="AN234" s="499"/>
      <c r="AO234" s="706"/>
      <c r="AP234" s="499"/>
    </row>
    <row r="235" spans="1:42" s="1" customFormat="1" x14ac:dyDescent="0.2">
      <c r="A235" s="468" t="s">
        <v>131</v>
      </c>
      <c r="B235" s="469" t="s">
        <v>132</v>
      </c>
      <c r="C235" s="469"/>
      <c r="D235" s="469"/>
      <c r="E235" s="469"/>
      <c r="F235" s="469"/>
      <c r="G235" s="469"/>
      <c r="H235" s="469"/>
      <c r="I235" s="469"/>
      <c r="J235" s="469"/>
      <c r="K235" s="469"/>
      <c r="L235" s="469"/>
      <c r="M235" s="470"/>
      <c r="N235" s="470"/>
      <c r="O235" s="470"/>
      <c r="P235" s="384"/>
      <c r="Q235" s="133"/>
      <c r="R235" s="134" t="s">
        <v>66</v>
      </c>
      <c r="S235" s="135">
        <f>S233-S135-S160-S229-'SUBAWARDEE BUDGET(S)'!U91-'SUBAWARDEE BUDGET(S)'!U97</f>
        <v>0</v>
      </c>
      <c r="T235" s="6"/>
      <c r="U235" s="151"/>
      <c r="V235" s="139" t="s">
        <v>67</v>
      </c>
      <c r="W235" s="140">
        <f>W233-W135-W160-W229-'SUBAWARDEE BUDGET(S)'!Y91-'SUBAWARDEE BUDGET(S)'!Y97</f>
        <v>0</v>
      </c>
      <c r="X235" s="299"/>
      <c r="Y235" s="304"/>
      <c r="Z235" s="143" t="s">
        <v>68</v>
      </c>
      <c r="AA235" s="144">
        <f>AA233-AA135-AA160-AA229-'SUBAWARDEE BUDGET(S)'!AC91-'SUBAWARDEE BUDGET(S)'!AC97</f>
        <v>0</v>
      </c>
      <c r="AB235" s="299"/>
      <c r="AC235" s="301"/>
      <c r="AD235" s="139" t="s">
        <v>69</v>
      </c>
      <c r="AE235" s="140">
        <f>AE233-AE135-AE160-AE229-'SUBAWARDEE BUDGET(S)'!AG91-'SUBAWARDEE BUDGET(S)'!AG97</f>
        <v>0</v>
      </c>
      <c r="AF235" s="299"/>
      <c r="AG235" s="297"/>
      <c r="AH235" s="134" t="s">
        <v>70</v>
      </c>
      <c r="AI235" s="135">
        <f>AI233-AI135-AI160-AI229-'SUBAWARDEE BUDGET(S)'!AK91-'SUBAWARDEE BUDGET(S)'!AK97</f>
        <v>0</v>
      </c>
      <c r="AJ235" s="289"/>
      <c r="AK235" s="394">
        <f>S235+W235+AA235+AE235+AI235</f>
        <v>0</v>
      </c>
      <c r="AL235" s="6"/>
      <c r="AN235" s="499"/>
      <c r="AO235" s="494">
        <f>'COST MATCH BUDGET'!AK233</f>
        <v>0</v>
      </c>
      <c r="AP235" s="499"/>
    </row>
    <row r="236" spans="1:42" s="3" customFormat="1" ht="6" customHeight="1" thickBot="1" x14ac:dyDescent="0.25">
      <c r="A236" s="926"/>
      <c r="B236" s="352"/>
      <c r="C236" s="352"/>
      <c r="D236" s="352"/>
      <c r="E236" s="352"/>
      <c r="F236" s="352"/>
      <c r="G236" s="352"/>
      <c r="H236" s="352"/>
      <c r="I236" s="352"/>
      <c r="J236" s="352"/>
      <c r="K236" s="352"/>
      <c r="L236" s="352"/>
      <c r="M236" s="352"/>
      <c r="N236" s="352"/>
      <c r="O236" s="352"/>
      <c r="P236" s="352"/>
      <c r="Q236" s="352"/>
      <c r="R236" s="80"/>
      <c r="S236" s="81"/>
      <c r="T236" s="81"/>
      <c r="U236" s="352"/>
      <c r="V236" s="80"/>
      <c r="W236" s="353"/>
      <c r="X236" s="354"/>
      <c r="Y236" s="352"/>
      <c r="Z236" s="80"/>
      <c r="AA236" s="353"/>
      <c r="AB236" s="354"/>
      <c r="AC236" s="352"/>
      <c r="AD236" s="80"/>
      <c r="AE236" s="353"/>
      <c r="AF236" s="354"/>
      <c r="AG236" s="352"/>
      <c r="AH236" s="80"/>
      <c r="AI236" s="353"/>
      <c r="AJ236" s="352"/>
      <c r="AK236" s="89"/>
      <c r="AL236" s="548"/>
      <c r="AN236" s="500"/>
      <c r="AO236" s="707"/>
      <c r="AP236" s="500"/>
    </row>
    <row r="237" spans="1:42" s="1" customFormat="1" ht="13.5" hidden="1" customHeight="1" thickBot="1" x14ac:dyDescent="0.25">
      <c r="A237" s="174"/>
      <c r="B237" s="381"/>
      <c r="C237" s="563"/>
      <c r="D237" s="381"/>
      <c r="E237" s="381"/>
      <c r="F237" s="381"/>
      <c r="G237" s="381"/>
      <c r="H237" s="381"/>
      <c r="I237" s="381"/>
      <c r="J237" s="381"/>
      <c r="L237" s="382"/>
      <c r="M237" s="329"/>
      <c r="N237" s="173" t="s">
        <v>133</v>
      </c>
      <c r="O237" s="108">
        <v>0</v>
      </c>
      <c r="P237" s="77"/>
      <c r="Q237" s="389"/>
      <c r="R237" s="390" t="s">
        <v>66</v>
      </c>
      <c r="S237" s="391">
        <f>S235*O237</f>
        <v>0</v>
      </c>
      <c r="T237" s="6"/>
      <c r="U237" s="389"/>
      <c r="V237" s="12" t="s">
        <v>67</v>
      </c>
      <c r="W237" s="9">
        <f>W235*R237</f>
        <v>0</v>
      </c>
      <c r="X237" s="299"/>
      <c r="Y237" s="336"/>
      <c r="Z237" s="11" t="s">
        <v>68</v>
      </c>
      <c r="AA237" s="9">
        <f>AA235*V237</f>
        <v>0</v>
      </c>
      <c r="AB237" s="299"/>
      <c r="AC237" s="348"/>
      <c r="AD237" s="10" t="s">
        <v>69</v>
      </c>
      <c r="AE237" s="9">
        <f>AE235*Z237</f>
        <v>0</v>
      </c>
      <c r="AF237" s="299"/>
      <c r="AG237" s="350"/>
      <c r="AH237" s="8" t="s">
        <v>70</v>
      </c>
      <c r="AI237" s="9">
        <f>AI235*AD237</f>
        <v>0</v>
      </c>
      <c r="AJ237" s="289"/>
      <c r="AK237" s="88">
        <f>S237+W237+AA237+AE237+AI237</f>
        <v>0</v>
      </c>
      <c r="AL237" s="6"/>
      <c r="AN237" s="499"/>
      <c r="AO237" s="494">
        <f>V237+Z237+AD237+AH237+AM237</f>
        <v>-14</v>
      </c>
      <c r="AP237" s="499"/>
    </row>
    <row r="238" spans="1:42" s="1" customFormat="1" ht="13.5" hidden="1" customHeight="1" thickBot="1" x14ac:dyDescent="0.25">
      <c r="A238" s="174"/>
      <c r="B238" s="381"/>
      <c r="C238" s="563"/>
      <c r="D238" s="381"/>
      <c r="E238" s="381"/>
      <c r="F238" s="381"/>
      <c r="G238" s="381"/>
      <c r="H238" s="381"/>
      <c r="I238" s="381"/>
      <c r="J238" s="381"/>
      <c r="L238" s="382"/>
      <c r="M238" s="329"/>
      <c r="N238" s="173"/>
      <c r="O238" s="108"/>
      <c r="P238" s="77"/>
      <c r="Q238" s="389"/>
      <c r="R238" s="390"/>
      <c r="S238" s="391"/>
      <c r="T238" s="6"/>
      <c r="U238" s="389"/>
      <c r="V238" s="12"/>
      <c r="W238" s="9"/>
      <c r="X238" s="299"/>
      <c r="Y238" s="336"/>
      <c r="Z238" s="11"/>
      <c r="AA238" s="9"/>
      <c r="AB238" s="299"/>
      <c r="AC238" s="348"/>
      <c r="AD238" s="10"/>
      <c r="AE238" s="9"/>
      <c r="AF238" s="299"/>
      <c r="AG238" s="350"/>
      <c r="AH238" s="8"/>
      <c r="AI238" s="9"/>
      <c r="AJ238" s="289"/>
      <c r="AK238" s="88"/>
      <c r="AL238" s="6"/>
      <c r="AN238" s="499"/>
      <c r="AO238" s="494"/>
      <c r="AP238" s="499"/>
    </row>
    <row r="239" spans="1:42" s="1" customFormat="1" ht="14.25" customHeight="1" thickBot="1" x14ac:dyDescent="0.25">
      <c r="A239" s="471" t="s">
        <v>134</v>
      </c>
      <c r="B239" s="1165" t="s">
        <v>135</v>
      </c>
      <c r="C239" s="1165"/>
      <c r="D239" s="1165"/>
      <c r="E239" s="1165"/>
      <c r="F239" s="1165"/>
      <c r="G239" s="1165"/>
      <c r="H239" s="1165"/>
      <c r="I239" s="1165"/>
      <c r="J239" s="1165"/>
      <c r="K239" s="1165"/>
      <c r="L239" s="1165"/>
      <c r="M239" s="1165"/>
      <c r="N239" s="1166"/>
      <c r="O239" s="1340">
        <v>0.505</v>
      </c>
      <c r="P239" s="109"/>
      <c r="Q239" s="133"/>
      <c r="R239" s="134" t="s">
        <v>66</v>
      </c>
      <c r="S239" s="135">
        <f>S235*O239</f>
        <v>0</v>
      </c>
      <c r="T239" s="6"/>
      <c r="U239" s="151"/>
      <c r="V239" s="139" t="s">
        <v>67</v>
      </c>
      <c r="W239" s="140">
        <f>W235*O239</f>
        <v>0</v>
      </c>
      <c r="X239" s="299"/>
      <c r="Y239" s="304"/>
      <c r="Z239" s="143" t="s">
        <v>68</v>
      </c>
      <c r="AA239" s="144">
        <f>AA235*O239</f>
        <v>0</v>
      </c>
      <c r="AB239" s="299"/>
      <c r="AC239" s="301"/>
      <c r="AD239" s="139" t="s">
        <v>69</v>
      </c>
      <c r="AE239" s="140">
        <f>AE235*O239</f>
        <v>0</v>
      </c>
      <c r="AF239" s="299"/>
      <c r="AG239" s="297"/>
      <c r="AH239" s="134" t="s">
        <v>70</v>
      </c>
      <c r="AI239" s="135">
        <f>AI235*O239</f>
        <v>0</v>
      </c>
      <c r="AJ239" s="289"/>
      <c r="AK239" s="393">
        <f>S239+W239+AA239+AE239+AI239</f>
        <v>0</v>
      </c>
      <c r="AL239" s="6"/>
      <c r="AN239" s="499"/>
      <c r="AO239" s="494">
        <f>'COST MATCH BUDGET'!AK237</f>
        <v>0</v>
      </c>
      <c r="AP239" s="499"/>
    </row>
    <row r="240" spans="1:42" s="1" customFormat="1" ht="3.75" customHeight="1" x14ac:dyDescent="0.2">
      <c r="A240" s="386"/>
      <c r="C240" s="60"/>
      <c r="I240" s="289"/>
      <c r="J240" s="289"/>
      <c r="K240" s="289"/>
      <c r="M240" s="387"/>
      <c r="N240" s="387"/>
      <c r="O240" s="452"/>
      <c r="P240" s="109"/>
      <c r="R240" s="71"/>
      <c r="S240" s="6"/>
      <c r="T240" s="6"/>
      <c r="U240" s="289"/>
      <c r="V240" s="71"/>
      <c r="W240" s="6"/>
      <c r="X240" s="299"/>
      <c r="Y240" s="289"/>
      <c r="Z240" s="71"/>
      <c r="AA240" s="6"/>
      <c r="AB240" s="299"/>
      <c r="AC240" s="289"/>
      <c r="AD240" s="71"/>
      <c r="AE240" s="6"/>
      <c r="AF240" s="299"/>
      <c r="AG240" s="289"/>
      <c r="AH240" s="71"/>
      <c r="AI240" s="6"/>
      <c r="AJ240" s="289"/>
      <c r="AK240" s="87"/>
      <c r="AL240" s="6"/>
      <c r="AN240" s="499"/>
      <c r="AO240" s="706"/>
      <c r="AP240" s="499"/>
    </row>
    <row r="241" spans="1:42" s="1" customFormat="1" ht="15" customHeight="1" x14ac:dyDescent="0.2">
      <c r="A241" s="523"/>
      <c r="B241" s="1111" t="s">
        <v>136</v>
      </c>
      <c r="C241" s="1112"/>
      <c r="D241" s="1112"/>
      <c r="E241" s="1112"/>
      <c r="F241" s="1112"/>
      <c r="G241" s="1112"/>
      <c r="H241" s="1112"/>
      <c r="I241" s="1112"/>
      <c r="J241" s="1112"/>
      <c r="K241" s="1112"/>
      <c r="L241" s="1112"/>
      <c r="M241" s="1112"/>
      <c r="N241" s="1113"/>
      <c r="O241" s="502">
        <v>0</v>
      </c>
      <c r="P241" s="109"/>
      <c r="Q241" s="133"/>
      <c r="R241" s="524" t="s">
        <v>66</v>
      </c>
      <c r="S241" s="525">
        <f>S235*O241</f>
        <v>0</v>
      </c>
      <c r="T241" s="526"/>
      <c r="U241" s="150"/>
      <c r="V241" s="527" t="s">
        <v>67</v>
      </c>
      <c r="W241" s="528">
        <f>W235*O241</f>
        <v>0</v>
      </c>
      <c r="X241" s="339"/>
      <c r="Y241" s="342"/>
      <c r="Z241" s="529" t="s">
        <v>68</v>
      </c>
      <c r="AA241" s="530">
        <f>AA235*O241</f>
        <v>0</v>
      </c>
      <c r="AB241" s="339"/>
      <c r="AC241" s="340"/>
      <c r="AD241" s="527" t="s">
        <v>69</v>
      </c>
      <c r="AE241" s="528">
        <f>AE235*O241</f>
        <v>0</v>
      </c>
      <c r="AF241" s="339"/>
      <c r="AG241" s="711"/>
      <c r="AH241" s="524" t="s">
        <v>70</v>
      </c>
      <c r="AI241" s="525">
        <f>AI235*O241</f>
        <v>0</v>
      </c>
      <c r="AJ241" s="326"/>
      <c r="AK241" s="531">
        <f>S241+W241+AA241+AE241+AI241</f>
        <v>0</v>
      </c>
      <c r="AL241" s="526"/>
      <c r="AM241" s="119"/>
      <c r="AN241" s="532"/>
      <c r="AO241" s="628">
        <f>'COST MATCH BUDGET'!AK239</f>
        <v>0</v>
      </c>
      <c r="AP241" s="499"/>
    </row>
    <row r="242" spans="1:42" ht="6" customHeight="1" x14ac:dyDescent="0.2">
      <c r="A242" s="373"/>
      <c r="B242" s="289"/>
      <c r="C242" s="289"/>
      <c r="D242" s="289"/>
      <c r="E242" s="289"/>
      <c r="F242" s="289"/>
      <c r="G242" s="289"/>
      <c r="H242" s="289"/>
      <c r="I242" s="289"/>
      <c r="J242" s="289"/>
      <c r="K242" s="289"/>
      <c r="L242" s="289"/>
      <c r="M242" s="289"/>
      <c r="N242" s="289"/>
      <c r="O242" s="289"/>
      <c r="P242" s="289"/>
      <c r="Q242" s="289"/>
      <c r="R242" s="1"/>
      <c r="S242" s="5"/>
      <c r="T242" s="5"/>
      <c r="U242" s="289"/>
      <c r="V242" s="1"/>
      <c r="W242" s="5"/>
      <c r="X242" s="289"/>
      <c r="Y242" s="289"/>
      <c r="Z242" s="1"/>
      <c r="AA242" s="5"/>
      <c r="AB242" s="289"/>
      <c r="AC242" s="289"/>
      <c r="AD242" s="1"/>
      <c r="AE242" s="5"/>
      <c r="AF242" s="289"/>
      <c r="AG242" s="289"/>
      <c r="AH242" s="1"/>
      <c r="AI242" s="5"/>
      <c r="AJ242" s="289"/>
      <c r="AK242" s="90"/>
      <c r="AL242" s="5"/>
      <c r="AN242" s="495"/>
      <c r="AO242" s="706"/>
      <c r="AP242" s="495"/>
    </row>
    <row r="243" spans="1:42" s="1" customFormat="1" ht="18" customHeight="1" thickBot="1" x14ac:dyDescent="0.25">
      <c r="A243" s="472" t="s">
        <v>137</v>
      </c>
      <c r="B243" s="473" t="s">
        <v>138</v>
      </c>
      <c r="C243" s="474"/>
      <c r="D243" s="473"/>
      <c r="E243" s="473"/>
      <c r="F243" s="473"/>
      <c r="G243" s="473"/>
      <c r="H243" s="473"/>
      <c r="I243" s="473"/>
      <c r="J243" s="473"/>
      <c r="K243" s="473"/>
      <c r="L243" s="473"/>
      <c r="M243" s="475"/>
      <c r="N243" s="475"/>
      <c r="O243" s="475"/>
      <c r="P243" s="385"/>
      <c r="Q243" s="136"/>
      <c r="R243" s="137" t="s">
        <v>66</v>
      </c>
      <c r="S243" s="138">
        <f>S233+S239+S241</f>
        <v>0</v>
      </c>
      <c r="T243" s="91"/>
      <c r="U243" s="478"/>
      <c r="V243" s="141" t="s">
        <v>67</v>
      </c>
      <c r="W243" s="142">
        <f>W233+W239+W241</f>
        <v>0</v>
      </c>
      <c r="X243" s="319"/>
      <c r="Y243" s="435"/>
      <c r="Z243" s="145" t="s">
        <v>68</v>
      </c>
      <c r="AA243" s="146">
        <f>AA233+AA239+AA241</f>
        <v>0</v>
      </c>
      <c r="AB243" s="319"/>
      <c r="AC243" s="719"/>
      <c r="AD243" s="141" t="s">
        <v>69</v>
      </c>
      <c r="AE243" s="142">
        <f>AE233+AE239+AE241</f>
        <v>0</v>
      </c>
      <c r="AF243" s="319"/>
      <c r="AG243" s="717"/>
      <c r="AH243" s="137" t="s">
        <v>70</v>
      </c>
      <c r="AI243" s="138">
        <f>AI233+AI239+AI241</f>
        <v>0</v>
      </c>
      <c r="AJ243" s="319"/>
      <c r="AK243" s="92">
        <f>S243+W243+AA243+AE243+AI243</f>
        <v>0</v>
      </c>
      <c r="AL243" s="6"/>
      <c r="AN243" s="499"/>
      <c r="AO243" s="627">
        <f>'COST MATCH BUDGET'!AK241</f>
        <v>0</v>
      </c>
      <c r="AP243" s="499"/>
    </row>
    <row r="244" spans="1:42" ht="9" hidden="1" customHeight="1" x14ac:dyDescent="0.2">
      <c r="AN244" s="495"/>
      <c r="AO244" s="90"/>
      <c r="AP244" s="495"/>
    </row>
    <row r="245" spans="1:42" ht="13.5" hidden="1" thickBot="1" x14ac:dyDescent="0.25">
      <c r="A245" s="1"/>
      <c r="B245" s="1"/>
      <c r="C245" s="1"/>
      <c r="D245" s="1"/>
      <c r="E245" s="1"/>
      <c r="F245" s="1"/>
      <c r="G245" s="1"/>
      <c r="H245" s="1"/>
      <c r="I245" s="1"/>
      <c r="J245" s="1"/>
      <c r="K245" s="1"/>
      <c r="L245" s="1"/>
      <c r="M245" s="1"/>
      <c r="N245" s="1"/>
      <c r="O245" s="1"/>
      <c r="AN245" s="495"/>
      <c r="AO245" s="92">
        <f>V245+Z245+AD245+AH245+AM245</f>
        <v>0</v>
      </c>
      <c r="AP245" s="495"/>
    </row>
    <row r="246" spans="1:42" hidden="1" x14ac:dyDescent="0.2">
      <c r="A246" s="1"/>
      <c r="B246" s="1"/>
      <c r="C246" s="1"/>
      <c r="D246" s="1"/>
      <c r="E246" s="1"/>
      <c r="F246" s="1"/>
      <c r="G246" s="1"/>
      <c r="H246" s="1"/>
      <c r="I246" s="1"/>
      <c r="J246" s="1"/>
      <c r="K246" s="1"/>
      <c r="L246" s="1"/>
      <c r="M246" s="1"/>
      <c r="N246" s="1"/>
      <c r="O246" s="1"/>
      <c r="AN246" s="495"/>
      <c r="AP246" s="495"/>
    </row>
    <row r="247" spans="1:42" s="7" customFormat="1" ht="15" hidden="1" customHeight="1" x14ac:dyDescent="0.2">
      <c r="A247" s="1094"/>
      <c r="B247" s="1094"/>
      <c r="C247" s="1094"/>
      <c r="D247" s="1094"/>
      <c r="E247" s="1094"/>
      <c r="F247" s="1094"/>
      <c r="G247" s="1094"/>
      <c r="H247" s="1094"/>
      <c r="I247" s="1094"/>
      <c r="J247" s="1094"/>
      <c r="K247" s="1094"/>
      <c r="L247" s="1094"/>
      <c r="M247" s="1094"/>
      <c r="N247" s="1094"/>
      <c r="O247" s="1094"/>
      <c r="P247" s="1094"/>
      <c r="Q247" s="1094"/>
      <c r="R247" s="1094"/>
      <c r="S247" s="1094"/>
      <c r="T247" s="1094"/>
      <c r="U247" s="1094"/>
      <c r="V247" s="1094"/>
      <c r="W247" s="1094"/>
      <c r="X247" s="1094"/>
      <c r="Y247" s="1094"/>
      <c r="Z247" s="1094"/>
      <c r="AA247" s="1094"/>
      <c r="AB247" s="1094"/>
      <c r="AC247" s="1094"/>
      <c r="AD247" s="1094"/>
      <c r="AI247"/>
      <c r="AJ247"/>
      <c r="AK247" s="289"/>
      <c r="AL247" s="289"/>
      <c r="AN247" s="501"/>
      <c r="AO247"/>
      <c r="AP247" s="501"/>
    </row>
    <row r="248" spans="1:42" hidden="1" x14ac:dyDescent="0.2">
      <c r="AN248" s="495"/>
      <c r="AP248" s="495"/>
    </row>
    <row r="249" spans="1:42" ht="9" hidden="1" customHeight="1" thickBot="1" x14ac:dyDescent="0.25">
      <c r="AN249" s="495"/>
      <c r="AO249" s="289"/>
      <c r="AP249" s="495"/>
    </row>
    <row r="250" spans="1:42" ht="17.25" hidden="1" customHeight="1" x14ac:dyDescent="0.2">
      <c r="C250" s="1104" t="s">
        <v>139</v>
      </c>
      <c r="D250" s="1105"/>
      <c r="E250" s="1105"/>
      <c r="F250" s="1105"/>
      <c r="G250" s="1105"/>
      <c r="H250" s="1105"/>
      <c r="I250" s="1105"/>
      <c r="J250" s="1105"/>
      <c r="K250" s="1105"/>
      <c r="L250" s="1105"/>
      <c r="M250" s="1105"/>
      <c r="N250" s="1105"/>
      <c r="O250" s="1106"/>
      <c r="AN250" s="495"/>
      <c r="AP250" s="495"/>
    </row>
    <row r="251" spans="1:42" hidden="1" x14ac:dyDescent="0.2">
      <c r="C251" s="1101" t="s">
        <v>140</v>
      </c>
      <c r="D251" s="1102"/>
      <c r="E251" s="1102"/>
      <c r="F251" s="1102"/>
      <c r="G251" s="1102"/>
      <c r="H251" s="1102"/>
      <c r="I251" s="1102"/>
      <c r="J251" s="1102"/>
      <c r="K251" s="1102"/>
      <c r="L251" s="1102"/>
      <c r="M251" s="1102"/>
      <c r="N251" s="1102"/>
      <c r="O251" s="1103"/>
      <c r="AN251" s="495"/>
      <c r="AP251" s="495"/>
    </row>
    <row r="252" spans="1:42" hidden="1" x14ac:dyDescent="0.2">
      <c r="C252" s="21"/>
      <c r="D252" s="47" t="s">
        <v>141</v>
      </c>
      <c r="E252" s="47"/>
      <c r="F252" s="47"/>
      <c r="G252" s="47"/>
      <c r="H252" s="47"/>
      <c r="I252" s="47"/>
      <c r="J252" s="47"/>
      <c r="K252" s="47"/>
      <c r="L252" s="47"/>
      <c r="M252" s="48" t="s">
        <v>142</v>
      </c>
      <c r="N252" s="48" t="s">
        <v>143</v>
      </c>
      <c r="O252" s="46" t="s">
        <v>24</v>
      </c>
      <c r="AN252" s="495"/>
      <c r="AP252" s="495"/>
    </row>
    <row r="253" spans="1:42" ht="3" hidden="1" customHeight="1" x14ac:dyDescent="0.2">
      <c r="C253" s="1098"/>
      <c r="D253" s="1099"/>
      <c r="E253" s="1099"/>
      <c r="F253" s="1099"/>
      <c r="G253" s="1099"/>
      <c r="H253" s="1099"/>
      <c r="I253" s="1099"/>
      <c r="J253" s="1099"/>
      <c r="K253" s="1099"/>
      <c r="L253" s="1099"/>
      <c r="M253" s="1099"/>
      <c r="N253" s="1099"/>
      <c r="O253" s="1100"/>
      <c r="AN253" s="495"/>
      <c r="AP253" s="495"/>
    </row>
    <row r="254" spans="1:42" hidden="1" x14ac:dyDescent="0.2">
      <c r="C254" s="30" t="s">
        <v>19</v>
      </c>
      <c r="D254" s="31">
        <v>45.5</v>
      </c>
      <c r="E254" s="31"/>
      <c r="F254" s="31"/>
      <c r="G254" s="31"/>
      <c r="H254" s="31"/>
      <c r="I254" s="31"/>
      <c r="J254" s="31"/>
      <c r="K254" s="31"/>
      <c r="L254" s="31"/>
      <c r="M254" s="32">
        <f>SUM(S235)</f>
        <v>0</v>
      </c>
      <c r="N254" s="32"/>
      <c r="O254" s="42">
        <f>SUM(M254:N254)</f>
        <v>0</v>
      </c>
      <c r="AN254" s="495"/>
      <c r="AP254" s="495"/>
    </row>
    <row r="255" spans="1:42" hidden="1" x14ac:dyDescent="0.2">
      <c r="C255" s="26" t="s">
        <v>20</v>
      </c>
      <c r="D255" s="27">
        <v>46.5</v>
      </c>
      <c r="E255" s="27"/>
      <c r="F255" s="27"/>
      <c r="G255" s="27"/>
      <c r="H255" s="27"/>
      <c r="I255" s="27"/>
      <c r="J255" s="27"/>
      <c r="K255" s="27"/>
      <c r="L255" s="27"/>
      <c r="M255" s="28">
        <f>SUM(W235)</f>
        <v>0</v>
      </c>
      <c r="N255" s="28"/>
      <c r="O255" s="29">
        <f>SUM(M255:N255)</f>
        <v>0</v>
      </c>
      <c r="AN255" s="495"/>
      <c r="AP255" s="495"/>
    </row>
    <row r="256" spans="1:42" hidden="1" x14ac:dyDescent="0.2">
      <c r="C256" s="22" t="s">
        <v>21</v>
      </c>
      <c r="D256" s="23">
        <v>47.5</v>
      </c>
      <c r="E256" s="23"/>
      <c r="F256" s="23"/>
      <c r="G256" s="23"/>
      <c r="H256" s="23"/>
      <c r="I256" s="23"/>
      <c r="J256" s="23"/>
      <c r="K256" s="23"/>
      <c r="L256" s="23"/>
      <c r="M256" s="24">
        <f>SUM(AA235)</f>
        <v>0</v>
      </c>
      <c r="N256" s="24"/>
      <c r="O256" s="25">
        <f>SUM(M256:N256)</f>
        <v>0</v>
      </c>
      <c r="AN256" s="495"/>
      <c r="AP256" s="495"/>
    </row>
    <row r="257" spans="2:42" hidden="1" x14ac:dyDescent="0.2">
      <c r="C257" s="33" t="s">
        <v>22</v>
      </c>
      <c r="D257" s="34">
        <f>SUM(D256)</f>
        <v>47.5</v>
      </c>
      <c r="E257" s="34"/>
      <c r="F257" s="34"/>
      <c r="G257" s="34"/>
      <c r="H257" s="34"/>
      <c r="I257" s="34"/>
      <c r="J257" s="34"/>
      <c r="K257" s="34"/>
      <c r="L257" s="34"/>
      <c r="M257" s="35">
        <f>SUM(M256)</f>
        <v>0</v>
      </c>
      <c r="N257" s="35"/>
      <c r="O257" s="36">
        <f>SUM(M257:N257)</f>
        <v>0</v>
      </c>
      <c r="AN257" s="495"/>
      <c r="AP257" s="495"/>
    </row>
    <row r="258" spans="2:42" hidden="1" x14ac:dyDescent="0.2">
      <c r="C258" s="37" t="s">
        <v>23</v>
      </c>
      <c r="D258" s="38">
        <f>SUM(D257)</f>
        <v>47.5</v>
      </c>
      <c r="E258" s="38"/>
      <c r="F258" s="38"/>
      <c r="G258" s="38"/>
      <c r="H258" s="38"/>
      <c r="I258" s="38"/>
      <c r="J258" s="38"/>
      <c r="K258" s="38"/>
      <c r="L258" s="38"/>
      <c r="M258" s="39">
        <f>SUM(AI235)</f>
        <v>0</v>
      </c>
      <c r="N258" s="39"/>
      <c r="O258" s="40">
        <f>SUM(M258:N258)</f>
        <v>0</v>
      </c>
      <c r="AN258" s="495"/>
      <c r="AP258" s="495"/>
    </row>
    <row r="259" spans="2:42" ht="6" hidden="1" customHeight="1" x14ac:dyDescent="0.2">
      <c r="C259" s="1098"/>
      <c r="D259" s="1099"/>
      <c r="E259" s="1099"/>
      <c r="F259" s="1099"/>
      <c r="G259" s="1099"/>
      <c r="H259" s="1099"/>
      <c r="I259" s="1099"/>
      <c r="J259" s="1099"/>
      <c r="K259" s="1099"/>
      <c r="L259" s="1099"/>
      <c r="M259" s="1099"/>
      <c r="N259" s="1099"/>
      <c r="O259" s="1100"/>
      <c r="AN259" s="495"/>
      <c r="AP259" s="495"/>
    </row>
    <row r="260" spans="2:42" ht="21" hidden="1" customHeight="1" thickBot="1" x14ac:dyDescent="0.25">
      <c r="C260" s="1095" t="s">
        <v>144</v>
      </c>
      <c r="D260" s="1096"/>
      <c r="E260" s="54"/>
      <c r="F260" s="54"/>
      <c r="G260" s="54"/>
      <c r="H260" s="54"/>
      <c r="I260" s="54"/>
      <c r="J260" s="54"/>
      <c r="K260" s="54"/>
      <c r="L260" s="54"/>
      <c r="M260" s="41">
        <f>SUM(M254:M258)</f>
        <v>0</v>
      </c>
      <c r="N260" s="41">
        <f>SUM(N254:N258)</f>
        <v>0</v>
      </c>
      <c r="O260" s="43">
        <f>SUM(O254:O258)</f>
        <v>0</v>
      </c>
      <c r="AN260" s="495"/>
      <c r="AP260" s="495"/>
    </row>
    <row r="261" spans="2:42" ht="6.75" hidden="1" customHeight="1" x14ac:dyDescent="0.2">
      <c r="AN261" s="495"/>
      <c r="AP261" s="495"/>
    </row>
    <row r="262" spans="2:42" ht="4.5" customHeight="1" x14ac:dyDescent="0.2">
      <c r="P262" s="49"/>
      <c r="AN262" s="495"/>
      <c r="AO262" s="495"/>
      <c r="AP262" s="495"/>
    </row>
    <row r="264" spans="2:42" x14ac:dyDescent="0.2">
      <c r="C264" s="1"/>
      <c r="D264" s="1"/>
      <c r="E264" s="1"/>
      <c r="F264" s="1"/>
      <c r="G264" s="1"/>
      <c r="H264" s="1"/>
      <c r="I264" s="1"/>
      <c r="J264" s="1"/>
      <c r="K264" s="1"/>
      <c r="L264" s="1"/>
      <c r="M264" s="1"/>
      <c r="N264" s="1"/>
      <c r="O264" s="1"/>
    </row>
    <row r="265" spans="2:42" x14ac:dyDescent="0.2">
      <c r="C265" s="1"/>
      <c r="D265" s="1"/>
      <c r="E265" s="1"/>
      <c r="F265" s="1"/>
      <c r="G265" s="1"/>
      <c r="H265" s="1"/>
      <c r="I265" s="1"/>
      <c r="J265" s="1"/>
      <c r="K265" s="1"/>
      <c r="L265" s="1"/>
      <c r="M265" s="1"/>
      <c r="N265" s="1"/>
      <c r="O265" s="1"/>
    </row>
    <row r="266" spans="2:42" x14ac:dyDescent="0.2">
      <c r="B266" s="1010" t="s">
        <v>639</v>
      </c>
      <c r="C266" s="411"/>
      <c r="D266" s="411"/>
      <c r="E266" s="411"/>
      <c r="F266" s="411"/>
      <c r="G266" s="411"/>
      <c r="H266" s="411"/>
      <c r="I266" s="411"/>
      <c r="J266" s="411"/>
      <c r="K266" s="411"/>
      <c r="L266" s="411"/>
      <c r="M266" s="411"/>
      <c r="N266" s="411"/>
      <c r="O266" s="411"/>
    </row>
    <row r="282" spans="41:41" hidden="1" x14ac:dyDescent="0.2"/>
    <row r="283" spans="41:41" hidden="1" x14ac:dyDescent="0.2"/>
    <row r="284" spans="41:41" ht="13.5" hidden="1" thickBot="1" x14ac:dyDescent="0.25">
      <c r="AO284" s="15"/>
    </row>
    <row r="285" spans="41:41" hidden="1" x14ac:dyDescent="0.2">
      <c r="AO285" s="86">
        <f>V285+Z285+AD285+AH285+AM285</f>
        <v>0</v>
      </c>
    </row>
    <row r="286" spans="41:41" hidden="1" x14ac:dyDescent="0.2">
      <c r="AO286" s="87"/>
    </row>
    <row r="287" spans="41:41" hidden="1" x14ac:dyDescent="0.2">
      <c r="AO287" s="88">
        <f>V287+Z287+AD287+AH287+AM287</f>
        <v>0</v>
      </c>
    </row>
    <row r="288" spans="41:41" hidden="1" x14ac:dyDescent="0.2">
      <c r="AO288" s="89"/>
    </row>
    <row r="289" spans="41:41" hidden="1" x14ac:dyDescent="0.2">
      <c r="AO289" s="88">
        <f>V289+Z289+AD289+AH289+AM289</f>
        <v>0</v>
      </c>
    </row>
    <row r="290" spans="41:41" hidden="1" x14ac:dyDescent="0.2">
      <c r="AO290" s="88"/>
    </row>
    <row r="291" spans="41:41" hidden="1" x14ac:dyDescent="0.2">
      <c r="AO291" s="88">
        <f>V291+Z291+AD291+AH291+AM291</f>
        <v>0</v>
      </c>
    </row>
    <row r="292" spans="41:41" hidden="1" x14ac:dyDescent="0.2">
      <c r="AO292" s="87"/>
    </row>
    <row r="293" spans="41:41" hidden="1" x14ac:dyDescent="0.2">
      <c r="AO293" s="88">
        <f>V293+Z293+AD293+AH293+AM293</f>
        <v>0</v>
      </c>
    </row>
    <row r="294" spans="41:41" hidden="1" x14ac:dyDescent="0.2">
      <c r="AO294" s="90"/>
    </row>
    <row r="295" spans="41:41" ht="13.5" hidden="1" thickBot="1" x14ac:dyDescent="0.25">
      <c r="AO295" s="92">
        <f>V295+Z295+AD295+AH295+AM295</f>
        <v>0</v>
      </c>
    </row>
    <row r="296" spans="41:41" hidden="1" x14ac:dyDescent="0.2"/>
    <row r="297" spans="41:41" hidden="1" x14ac:dyDescent="0.2"/>
    <row r="298" spans="41:41" ht="13.5" hidden="1" thickBot="1" x14ac:dyDescent="0.25">
      <c r="AO298" s="15"/>
    </row>
    <row r="299" spans="41:41" hidden="1" x14ac:dyDescent="0.2">
      <c r="AO299" s="86">
        <f>V299+Z299+AD299+AH299+AM299</f>
        <v>0</v>
      </c>
    </row>
    <row r="300" spans="41:41" hidden="1" x14ac:dyDescent="0.2">
      <c r="AO300" s="87"/>
    </row>
    <row r="301" spans="41:41" hidden="1" x14ac:dyDescent="0.2">
      <c r="AO301" s="88">
        <f>V301+Z301+AD301+AH301+AM301</f>
        <v>0</v>
      </c>
    </row>
    <row r="302" spans="41:41" hidden="1" x14ac:dyDescent="0.2">
      <c r="AO302" s="89"/>
    </row>
    <row r="303" spans="41:41" hidden="1" x14ac:dyDescent="0.2">
      <c r="AO303" s="88">
        <f>V303+Z303+AD303+AH303+AM303</f>
        <v>0</v>
      </c>
    </row>
    <row r="304" spans="41:41" hidden="1" x14ac:dyDescent="0.2">
      <c r="AO304" s="88"/>
    </row>
    <row r="305" spans="41:41" hidden="1" x14ac:dyDescent="0.2">
      <c r="AO305" s="88">
        <f>V305+Z305+AD305+AH305+AM305</f>
        <v>0</v>
      </c>
    </row>
    <row r="306" spans="41:41" hidden="1" x14ac:dyDescent="0.2">
      <c r="AO306" s="87"/>
    </row>
    <row r="307" spans="41:41" hidden="1" x14ac:dyDescent="0.2">
      <c r="AO307" s="88">
        <f>V307+Z307+AD307+AH307+AM307</f>
        <v>0</v>
      </c>
    </row>
    <row r="308" spans="41:41" hidden="1" x14ac:dyDescent="0.2">
      <c r="AO308" s="87"/>
    </row>
    <row r="309" spans="41:41" hidden="1" x14ac:dyDescent="0.2">
      <c r="AO309" s="88">
        <f>V309+Z309+AD309+AH309+AM309</f>
        <v>0</v>
      </c>
    </row>
    <row r="310" spans="41:41" hidden="1" x14ac:dyDescent="0.2">
      <c r="AO310" s="90"/>
    </row>
    <row r="311" spans="41:41" ht="13.5" hidden="1" thickBot="1" x14ac:dyDescent="0.25">
      <c r="AO311" s="92">
        <f>V311+Z311+AD311+AH311+AM311</f>
        <v>0</v>
      </c>
    </row>
    <row r="312" spans="41:41" hidden="1" x14ac:dyDescent="0.2"/>
  </sheetData>
  <mergeCells count="177">
    <mergeCell ref="AO3:AO8"/>
    <mergeCell ref="AO9:AO14"/>
    <mergeCell ref="C194:P194"/>
    <mergeCell ref="B239:N239"/>
    <mergeCell ref="C177:P177"/>
    <mergeCell ref="F174:P174"/>
    <mergeCell ref="F175:P175"/>
    <mergeCell ref="F188:P188"/>
    <mergeCell ref="C191:P191"/>
    <mergeCell ref="D226:P226"/>
    <mergeCell ref="D227:P227"/>
    <mergeCell ref="D8:M8"/>
    <mergeCell ref="D6:H6"/>
    <mergeCell ref="AO15:AO17"/>
    <mergeCell ref="D89:M89"/>
    <mergeCell ref="C138:M138"/>
    <mergeCell ref="C133:O133"/>
    <mergeCell ref="M66:M67"/>
    <mergeCell ref="D95:M95"/>
    <mergeCell ref="A3:AK3"/>
    <mergeCell ref="F82:L82"/>
    <mergeCell ref="AC17:AE18"/>
    <mergeCell ref="AG17:AI18"/>
    <mergeCell ref="D9:M9"/>
    <mergeCell ref="D10:M11"/>
    <mergeCell ref="D12:M12"/>
    <mergeCell ref="D14:M14"/>
    <mergeCell ref="D24:M24"/>
    <mergeCell ref="D96:M96"/>
    <mergeCell ref="F27:J27"/>
    <mergeCell ref="Y17:AA18"/>
    <mergeCell ref="A19:M19"/>
    <mergeCell ref="A47:L47"/>
    <mergeCell ref="D39:M39"/>
    <mergeCell ref="D55:O55"/>
    <mergeCell ref="D49:O49"/>
    <mergeCell ref="D13:M13"/>
    <mergeCell ref="O19:P19"/>
    <mergeCell ref="F86:L86"/>
    <mergeCell ref="D38:M38"/>
    <mergeCell ref="D44:M44"/>
    <mergeCell ref="D90:M90"/>
    <mergeCell ref="M71:M72"/>
    <mergeCell ref="F26:J26"/>
    <mergeCell ref="H28:J28"/>
    <mergeCell ref="D180:O180"/>
    <mergeCell ref="D181:O181"/>
    <mergeCell ref="C130:O130"/>
    <mergeCell ref="A135:P135"/>
    <mergeCell ref="C151:O151"/>
    <mergeCell ref="C152:O152"/>
    <mergeCell ref="C158:O158"/>
    <mergeCell ref="C131:O131"/>
    <mergeCell ref="A150:C150"/>
    <mergeCell ref="D144:O144"/>
    <mergeCell ref="F150:H150"/>
    <mergeCell ref="D141:P141"/>
    <mergeCell ref="D143:P143"/>
    <mergeCell ref="C145:O145"/>
    <mergeCell ref="A137:S137"/>
    <mergeCell ref="C179:O179"/>
    <mergeCell ref="A146:O146"/>
    <mergeCell ref="A148:S148"/>
    <mergeCell ref="D140:P140"/>
    <mergeCell ref="C132:O132"/>
    <mergeCell ref="M150:O150"/>
    <mergeCell ref="D53:M53"/>
    <mergeCell ref="D56:M56"/>
    <mergeCell ref="C153:O153"/>
    <mergeCell ref="B126:P126"/>
    <mergeCell ref="B127:P127"/>
    <mergeCell ref="B123:P123"/>
    <mergeCell ref="D98:M98"/>
    <mergeCell ref="D57:M57"/>
    <mergeCell ref="D58:M58"/>
    <mergeCell ref="D59:M59"/>
    <mergeCell ref="D61:M61"/>
    <mergeCell ref="D62:M62"/>
    <mergeCell ref="U17:W18"/>
    <mergeCell ref="O47:P47"/>
    <mergeCell ref="D22:O22"/>
    <mergeCell ref="Q17:S18"/>
    <mergeCell ref="A76:S76"/>
    <mergeCell ref="D23:M23"/>
    <mergeCell ref="C74:O74"/>
    <mergeCell ref="H84:J84"/>
    <mergeCell ref="A17:O17"/>
    <mergeCell ref="A18:M18"/>
    <mergeCell ref="D79:M79"/>
    <mergeCell ref="H30:J30"/>
    <mergeCell ref="H32:J32"/>
    <mergeCell ref="D50:M50"/>
    <mergeCell ref="D51:M51"/>
    <mergeCell ref="D52:M52"/>
    <mergeCell ref="D42:M42"/>
    <mergeCell ref="A247:AD247"/>
    <mergeCell ref="A162:S162"/>
    <mergeCell ref="C260:D260"/>
    <mergeCell ref="D168:O168"/>
    <mergeCell ref="C154:O154"/>
    <mergeCell ref="C156:O156"/>
    <mergeCell ref="C155:O155"/>
    <mergeCell ref="D204:O204"/>
    <mergeCell ref="C259:O259"/>
    <mergeCell ref="C253:O253"/>
    <mergeCell ref="D205:O205"/>
    <mergeCell ref="D165:O165"/>
    <mergeCell ref="D170:O170"/>
    <mergeCell ref="D169:O169"/>
    <mergeCell ref="C251:O251"/>
    <mergeCell ref="C250:O250"/>
    <mergeCell ref="D207:O207"/>
    <mergeCell ref="D217:O217"/>
    <mergeCell ref="F189:P189"/>
    <mergeCell ref="D218:O218"/>
    <mergeCell ref="L216:N216"/>
    <mergeCell ref="H216:K216"/>
    <mergeCell ref="B241:N241"/>
    <mergeCell ref="D210:O210"/>
    <mergeCell ref="A21:O21"/>
    <mergeCell ref="D35:M35"/>
    <mergeCell ref="D41:M41"/>
    <mergeCell ref="D36:M36"/>
    <mergeCell ref="D78:M78"/>
    <mergeCell ref="D99:M99"/>
    <mergeCell ref="D92:M92"/>
    <mergeCell ref="C119:P119"/>
    <mergeCell ref="B124:P124"/>
    <mergeCell ref="D45:M45"/>
    <mergeCell ref="D102:M102"/>
    <mergeCell ref="D106:M106"/>
    <mergeCell ref="D107:M107"/>
    <mergeCell ref="D108:M108"/>
    <mergeCell ref="D109:M109"/>
    <mergeCell ref="D111:M111"/>
    <mergeCell ref="C229:P229"/>
    <mergeCell ref="C231:P231"/>
    <mergeCell ref="D219:O219"/>
    <mergeCell ref="C223:P223"/>
    <mergeCell ref="B125:P125"/>
    <mergeCell ref="J150:L150"/>
    <mergeCell ref="D220:O220"/>
    <mergeCell ref="C216:D216"/>
    <mergeCell ref="A160:P160"/>
    <mergeCell ref="C196:P196"/>
    <mergeCell ref="D206:O206"/>
    <mergeCell ref="C212:P212"/>
    <mergeCell ref="D208:O208"/>
    <mergeCell ref="C172:P172"/>
    <mergeCell ref="D166:O166"/>
    <mergeCell ref="C225:O225"/>
    <mergeCell ref="D221:O221"/>
    <mergeCell ref="D164:P164"/>
    <mergeCell ref="D112:M112"/>
    <mergeCell ref="D103:M103"/>
    <mergeCell ref="D104:M104"/>
    <mergeCell ref="D114:M114"/>
    <mergeCell ref="D115:M115"/>
    <mergeCell ref="N128:P128"/>
    <mergeCell ref="A1:AK1"/>
    <mergeCell ref="C214:S214"/>
    <mergeCell ref="C202:S202"/>
    <mergeCell ref="A121:S121"/>
    <mergeCell ref="D93:M93"/>
    <mergeCell ref="C186:P186"/>
    <mergeCell ref="D167:O167"/>
    <mergeCell ref="D209:O209"/>
    <mergeCell ref="D187:O187"/>
    <mergeCell ref="C200:P200"/>
    <mergeCell ref="C198:P198"/>
    <mergeCell ref="D183:O183"/>
    <mergeCell ref="D184:O184"/>
    <mergeCell ref="C193:W193"/>
    <mergeCell ref="D182:O182"/>
    <mergeCell ref="C129:O129"/>
    <mergeCell ref="C117:P117"/>
    <mergeCell ref="D101:M101"/>
  </mergeCells>
  <phoneticPr fontId="0" type="noConversion"/>
  <dataValidations count="5">
    <dataValidation type="list" allowBlank="1" showInputMessage="1" showErrorMessage="1" sqref="O106:O109 O111:O112" xr:uid="{00000000-0002-0000-0000-000000000000}">
      <formula1>" - , 10.68%, 42.45%, 64.45%"</formula1>
    </dataValidation>
    <dataValidation type="list" allowBlank="1" showInputMessage="1" showErrorMessage="1" sqref="O79 O90 O93 O96 O99" xr:uid="{00000000-0002-0000-0000-000001000000}">
      <formula1>"  -  , 8.85%, 50.31%, 57.45%, 64.45%, 51.83%, 45.03%, 50.95%"</formula1>
    </dataValidation>
    <dataValidation type="list" allowBlank="1" showInputMessage="1" showErrorMessage="1" sqref="O84" xr:uid="{00000000-0002-0000-0000-000002000000}">
      <formula1>"  -  , 10.68%, 8.85%, 50.31%, 57.45%, 64.45%, 51.83%, 45.03%, 50.95%"</formula1>
    </dataValidation>
    <dataValidation type="list" allowBlank="1" showInputMessage="1" showErrorMessage="1" sqref="O239" xr:uid="{2133D850-14FA-41B8-9697-223BC9DDD6D9}">
      <formula1>"  -  , 50.5%, 52%, 49%, 26%, 47.5%, 50.5%"</formula1>
    </dataValidation>
    <dataValidation type="list" allowBlank="1" showInputMessage="1" showErrorMessage="1" sqref="O78 O89 O92 O95 O98" xr:uid="{2BE977BC-6B4C-4509-9A54-77D8E408ADD9}">
      <formula1>"  - - , 51.20%, 8.85%, 58.66%, 53.75%, 46.04%, 51.55%, 62.51%"</formula1>
    </dataValidation>
  </dataValidations>
  <hyperlinks>
    <hyperlink ref="D55" r:id="rId1" display="http://www.foundation.csulb.edu/forms/hr002acr.pdf " xr:uid="{00000000-0004-0000-0000-000000000000}"/>
    <hyperlink ref="C138" r:id="rId2" xr:uid="{00000000-0004-0000-0000-000001000000}"/>
    <hyperlink ref="D144" r:id="rId3" xr:uid="{00000000-0004-0000-0000-000002000000}"/>
  </hyperlinks>
  <pageMargins left="0.25" right="0.25" top="0.25" bottom="0.25" header="0.3" footer="0.3"/>
  <pageSetup scale="48" fitToHeight="0" orientation="landscape" r:id="rId4"/>
  <headerFooter alignWithMargins="0"/>
  <ignoredErrors>
    <ignoredError sqref="A95 A98 A101 R135 V135 Z135 AD135 AH135 A140:A141 A143 R146 V146 Z146 AD146 AH146"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sheetPr>
  <dimension ref="A1:Y11"/>
  <sheetViews>
    <sheetView workbookViewId="0">
      <selection activeCell="J7" sqref="J7"/>
    </sheetView>
  </sheetViews>
  <sheetFormatPr defaultRowHeight="12.75" x14ac:dyDescent="0.2"/>
  <sheetData>
    <row r="1" spans="1:25" s="1" customFormat="1" ht="21" customHeight="1" x14ac:dyDescent="0.2">
      <c r="A1" s="1337" t="s">
        <v>267</v>
      </c>
      <c r="B1" s="1337"/>
      <c r="C1" s="1337"/>
      <c r="D1" s="1337"/>
      <c r="E1" s="1337"/>
      <c r="F1" s="1337"/>
      <c r="G1" s="1337"/>
      <c r="H1" s="1337"/>
      <c r="I1" s="1337"/>
      <c r="J1" s="1337"/>
      <c r="K1" s="1337"/>
      <c r="L1" s="1337"/>
      <c r="M1" s="1337"/>
      <c r="N1" s="1337"/>
      <c r="O1" s="1337"/>
      <c r="P1" s="1337"/>
      <c r="Q1" s="1337"/>
    </row>
    <row r="2" spans="1:25" s="1" customFormat="1" ht="3" customHeight="1" x14ac:dyDescent="0.2"/>
    <row r="3" spans="1:25" s="1" customFormat="1" ht="191.25" customHeight="1" x14ac:dyDescent="0.2">
      <c r="A3" s="1080" t="s">
        <v>268</v>
      </c>
      <c r="B3" s="1080"/>
      <c r="C3" s="1080"/>
      <c r="D3" s="1080"/>
      <c r="E3" s="1080"/>
      <c r="F3" s="1080"/>
      <c r="G3" s="1080"/>
      <c r="H3" s="1080"/>
      <c r="I3" s="1080"/>
      <c r="J3" s="1080"/>
      <c r="K3" s="1080"/>
      <c r="L3" s="1080"/>
      <c r="M3" s="1080"/>
      <c r="N3" s="1080"/>
      <c r="O3" s="1080"/>
      <c r="P3" s="1080"/>
      <c r="Q3" s="1080"/>
      <c r="R3" s="1080"/>
      <c r="S3" s="1080"/>
      <c r="T3" s="1080"/>
      <c r="U3" s="1080"/>
      <c r="V3" s="1080"/>
    </row>
    <row r="4" spans="1:25" s="1" customFormat="1" ht="72.75" customHeight="1" x14ac:dyDescent="0.2">
      <c r="A4" s="1338" t="s">
        <v>269</v>
      </c>
      <c r="B4" s="1338"/>
      <c r="C4" s="1338"/>
      <c r="D4" s="1338"/>
      <c r="E4" s="1338"/>
      <c r="F4" s="1338"/>
      <c r="G4" s="1338"/>
      <c r="H4" s="1338"/>
      <c r="I4" s="1338"/>
      <c r="J4" s="1338"/>
      <c r="K4" s="1338"/>
      <c r="L4" s="1338"/>
      <c r="M4" s="1338"/>
      <c r="N4" s="1338"/>
      <c r="O4" s="1338"/>
      <c r="P4" s="1338"/>
      <c r="Q4" s="1338"/>
      <c r="R4" s="1338"/>
      <c r="S4" s="1338"/>
      <c r="T4" s="1338"/>
      <c r="U4" s="1338"/>
      <c r="V4" s="1338"/>
      <c r="W4" s="1338"/>
      <c r="X4" s="1338"/>
      <c r="Y4" s="1338"/>
    </row>
    <row r="5" spans="1:25" s="1" customFormat="1" x14ac:dyDescent="0.2">
      <c r="A5" s="522" t="s">
        <v>270</v>
      </c>
    </row>
    <row r="6" spans="1:25" s="1" customFormat="1" x14ac:dyDescent="0.2"/>
    <row r="7" spans="1:25" x14ac:dyDescent="0.2">
      <c r="A7" s="289" t="s">
        <v>271</v>
      </c>
    </row>
    <row r="9" spans="1:25" x14ac:dyDescent="0.2">
      <c r="A9" s="289" t="s">
        <v>272</v>
      </c>
    </row>
    <row r="11" spans="1:25" ht="61.5" customHeight="1" x14ac:dyDescent="0.2">
      <c r="A11" s="1093" t="s">
        <v>273</v>
      </c>
      <c r="B11" s="1093"/>
      <c r="C11" s="1093"/>
      <c r="D11" s="1093"/>
      <c r="E11" s="1093"/>
      <c r="F11" s="1093"/>
      <c r="G11" s="1093"/>
      <c r="H11" s="1093"/>
      <c r="I11" s="1093"/>
      <c r="J11" s="1093"/>
      <c r="K11" s="1093"/>
      <c r="L11" s="1093"/>
      <c r="M11" s="1093"/>
      <c r="N11" s="1093"/>
      <c r="O11" s="1093"/>
      <c r="P11" s="1093"/>
      <c r="Q11" s="1093"/>
      <c r="R11" s="521"/>
      <c r="S11" s="521"/>
      <c r="T11" s="521"/>
      <c r="U11" s="521"/>
      <c r="V11" s="521"/>
    </row>
  </sheetData>
  <mergeCells count="4">
    <mergeCell ref="A11:Q11"/>
    <mergeCell ref="A1:Q1"/>
    <mergeCell ref="A3:V3"/>
    <mergeCell ref="A4:Y4"/>
  </mergeCells>
  <pageMargins left="0.7" right="0.7" top="0.75" bottom="0.75" header="0.3" footer="0.3"/>
  <pageSetup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999FF"/>
  </sheetPr>
  <dimension ref="A1:V9"/>
  <sheetViews>
    <sheetView workbookViewId="0">
      <selection activeCell="V26" sqref="V26"/>
    </sheetView>
  </sheetViews>
  <sheetFormatPr defaultRowHeight="12.75" x14ac:dyDescent="0.2"/>
  <sheetData>
    <row r="1" spans="1:22" ht="18" x14ac:dyDescent="0.25">
      <c r="A1" s="555" t="s">
        <v>274</v>
      </c>
    </row>
    <row r="3" spans="1:22" x14ac:dyDescent="0.2">
      <c r="B3" s="1093" t="s">
        <v>275</v>
      </c>
      <c r="C3" s="1093"/>
      <c r="D3" s="1093"/>
      <c r="E3" s="1093"/>
      <c r="F3" s="1093"/>
      <c r="G3" s="1093"/>
      <c r="H3" s="1093"/>
      <c r="I3" s="1093"/>
      <c r="J3" s="1093"/>
      <c r="K3" s="1093"/>
      <c r="L3" s="1093"/>
      <c r="M3" s="1093"/>
      <c r="N3" s="1093"/>
      <c r="O3" s="1093"/>
      <c r="P3" s="1093"/>
      <c r="Q3" s="1093"/>
      <c r="R3" s="1093"/>
      <c r="S3" s="1093"/>
      <c r="T3" s="1093"/>
      <c r="U3" s="1093"/>
      <c r="V3" s="1093"/>
    </row>
    <row r="4" spans="1:22" x14ac:dyDescent="0.2">
      <c r="B4" s="1093"/>
      <c r="C4" s="1093"/>
      <c r="D4" s="1093"/>
      <c r="E4" s="1093"/>
      <c r="F4" s="1093"/>
      <c r="G4" s="1093"/>
      <c r="H4" s="1093"/>
      <c r="I4" s="1093"/>
      <c r="J4" s="1093"/>
      <c r="K4" s="1093"/>
      <c r="L4" s="1093"/>
      <c r="M4" s="1093"/>
      <c r="N4" s="1093"/>
      <c r="O4" s="1093"/>
      <c r="P4" s="1093"/>
      <c r="Q4" s="1093"/>
      <c r="R4" s="1093"/>
      <c r="S4" s="1093"/>
      <c r="T4" s="1093"/>
      <c r="U4" s="1093"/>
      <c r="V4" s="1093"/>
    </row>
    <row r="5" spans="1:22" x14ac:dyDescent="0.2">
      <c r="B5" s="522" t="s">
        <v>276</v>
      </c>
      <c r="D5" s="522"/>
    </row>
    <row r="8" spans="1:22" x14ac:dyDescent="0.2">
      <c r="B8" s="289" t="s">
        <v>277</v>
      </c>
    </row>
    <row r="9" spans="1:22" x14ac:dyDescent="0.2">
      <c r="B9" s="522" t="s">
        <v>278</v>
      </c>
    </row>
  </sheetData>
  <mergeCells count="1">
    <mergeCell ref="B3:V4"/>
  </mergeCells>
  <hyperlinks>
    <hyperlink ref="B9" display="https://www.google.com/url?client=internal-element-cse&amp;cx=009451668377739863161:eestvoepypd&amp;q=https://www.csulb.edu/sites/default/files/groups/controllers-office/documents_fm_controller_ap_csulbtravelprocedure2017.pdf&amp;sa=U&amp;ved=2ahUKEwj4opKny_7wAhWWGzQIHRM" xr:uid="{00000000-0004-0000-0A00-000000000000}"/>
    <hyperlink ref="B5" r:id="rId1" xr:uid="{00000000-0004-0000-0A00-00000100000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3399"/>
    <pageSetUpPr fitToPage="1"/>
  </sheetPr>
  <dimension ref="A1:BG311"/>
  <sheetViews>
    <sheetView zoomScale="90" zoomScaleNormal="90" workbookViewId="0">
      <pane ySplit="18" topLeftCell="A19" activePane="bottomLeft" state="frozen"/>
      <selection pane="bottomLeft" activeCell="Q7" sqref="Q7"/>
    </sheetView>
  </sheetViews>
  <sheetFormatPr defaultRowHeight="12.75" x14ac:dyDescent="0.2"/>
  <cols>
    <col min="1" max="1" width="4.5703125" customWidth="1"/>
    <col min="2" max="2" width="16.5703125" customWidth="1"/>
    <col min="3" max="3" width="31.85546875" customWidth="1"/>
    <col min="4" max="4" width="10.140625" customWidth="1"/>
    <col min="5" max="5" width="0.28515625" customWidth="1"/>
    <col min="6" max="6" width="10" customWidth="1"/>
    <col min="7" max="7" width="0.28515625" customWidth="1"/>
    <col min="8" max="8" width="9.85546875" customWidth="1"/>
    <col min="9" max="9" width="0.42578125" customWidth="1"/>
    <col min="10" max="10" width="9.140625" customWidth="1"/>
    <col min="11" max="11" width="0.42578125" customWidth="1"/>
    <col min="12" max="12" width="10.42578125" customWidth="1"/>
    <col min="13" max="13" width="12.5703125" customWidth="1"/>
    <col min="14" max="14" width="13.85546875" customWidth="1"/>
    <col min="15" max="15" width="12.85546875" customWidth="1"/>
    <col min="16" max="16" width="1.7109375" customWidth="1"/>
    <col min="17" max="17" width="10" customWidth="1"/>
    <col min="18" max="18" width="5.5703125" bestFit="1" customWidth="1"/>
    <col min="19" max="19" width="10.7109375" bestFit="1" customWidth="1"/>
    <col min="20" max="20" width="0.7109375" customWidth="1"/>
    <col min="21" max="21" width="5.85546875" customWidth="1"/>
    <col min="22" max="22" width="5.5703125" customWidth="1"/>
    <col min="23" max="23" width="12.28515625" customWidth="1"/>
    <col min="24" max="24" width="0.85546875" customWidth="1"/>
    <col min="25" max="25" width="5.85546875" customWidth="1"/>
    <col min="26" max="26" width="5.5703125" customWidth="1"/>
    <col min="27" max="27" width="12.140625" customWidth="1"/>
    <col min="28" max="28" width="0.85546875" customWidth="1"/>
    <col min="29" max="29" width="5.85546875" customWidth="1"/>
    <col min="30" max="30" width="5.5703125" customWidth="1"/>
    <col min="31" max="31" width="12.140625" customWidth="1"/>
    <col min="32" max="32" width="1" customWidth="1"/>
    <col min="33" max="33" width="5.7109375" customWidth="1"/>
    <col min="34" max="34" width="5.5703125" customWidth="1"/>
    <col min="35" max="35" width="12.5703125" customWidth="1"/>
    <col min="36" max="36" width="0.7109375" customWidth="1"/>
    <col min="37" max="37" width="20.42578125" customWidth="1"/>
  </cols>
  <sheetData>
    <row r="1" spans="1:37" ht="56.25" customHeight="1" thickBot="1" x14ac:dyDescent="0.25">
      <c r="A1" s="1204" t="s">
        <v>145</v>
      </c>
      <c r="B1" s="1205"/>
      <c r="C1" s="1205"/>
      <c r="D1" s="1205"/>
      <c r="E1" s="1205"/>
      <c r="F1" s="1205"/>
      <c r="G1" s="1205"/>
      <c r="H1" s="1205"/>
      <c r="I1" s="1205"/>
      <c r="J1" s="1205"/>
      <c r="K1" s="1205"/>
      <c r="L1" s="1205"/>
      <c r="M1" s="1205"/>
      <c r="N1" s="1205"/>
      <c r="O1" s="1205"/>
      <c r="P1" s="1205"/>
      <c r="Q1" s="1205"/>
      <c r="R1" s="1205"/>
      <c r="S1" s="1205"/>
      <c r="T1" s="1205"/>
      <c r="U1" s="1205"/>
      <c r="V1" s="1205"/>
      <c r="W1" s="1205"/>
      <c r="X1" s="1205"/>
      <c r="Y1" s="1205"/>
      <c r="Z1" s="1205"/>
      <c r="AA1" s="1205"/>
      <c r="AB1" s="1205"/>
      <c r="AC1" s="1205"/>
      <c r="AD1" s="1205"/>
      <c r="AE1" s="1205"/>
      <c r="AF1" s="1205"/>
      <c r="AG1" s="1205"/>
      <c r="AH1" s="1205"/>
      <c r="AI1" s="1205"/>
      <c r="AJ1" s="1205"/>
      <c r="AK1" s="1206"/>
    </row>
    <row r="2" spans="1:37" ht="3" customHeight="1" x14ac:dyDescent="0.25">
      <c r="A2" s="4"/>
      <c r="B2" s="4"/>
      <c r="O2" s="289"/>
      <c r="P2" s="289"/>
      <c r="R2" s="117"/>
      <c r="S2" s="117"/>
      <c r="AK2" s="289"/>
    </row>
    <row r="3" spans="1:37" ht="15.75" customHeight="1" x14ac:dyDescent="0.2">
      <c r="A3" s="1207" t="s">
        <v>146</v>
      </c>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9"/>
    </row>
    <row r="4" spans="1:37" ht="5.25" customHeight="1" thickBot="1" x14ac:dyDescent="0.3">
      <c r="A4" s="4"/>
      <c r="B4" s="4"/>
      <c r="O4" s="289"/>
      <c r="P4" s="289"/>
      <c r="R4" s="117"/>
      <c r="S4" s="117"/>
      <c r="AK4" s="289"/>
    </row>
    <row r="5" spans="1:37" ht="5.25" customHeight="1" x14ac:dyDescent="0.25">
      <c r="A5" s="4"/>
      <c r="B5" s="4"/>
      <c r="C5" s="538"/>
      <c r="D5" s="539"/>
      <c r="E5" s="539"/>
      <c r="F5" s="539"/>
      <c r="G5" s="539"/>
      <c r="H5" s="539"/>
      <c r="I5" s="599"/>
      <c r="J5" s="599"/>
      <c r="K5" s="599"/>
      <c r="L5" s="599"/>
      <c r="M5" s="600"/>
      <c r="O5" s="289"/>
      <c r="P5" s="289"/>
      <c r="R5" s="117"/>
      <c r="S5" s="117"/>
      <c r="AK5" s="289"/>
    </row>
    <row r="6" spans="1:37" ht="15.75" customHeight="1" x14ac:dyDescent="0.2">
      <c r="C6" s="537" t="s">
        <v>3</v>
      </c>
      <c r="D6" s="1222">
        <f>'PROPOSAL BUDGET'!D6:H6</f>
        <v>0</v>
      </c>
      <c r="E6" s="1223"/>
      <c r="F6" s="1223"/>
      <c r="G6" s="1223"/>
      <c r="H6" s="1223"/>
      <c r="I6" s="927"/>
      <c r="J6" s="927"/>
      <c r="K6" s="927"/>
      <c r="L6" s="927"/>
      <c r="M6" s="928"/>
      <c r="N6" s="355"/>
      <c r="O6" s="355"/>
      <c r="P6" s="289"/>
      <c r="Q6" s="117"/>
      <c r="R6" s="117"/>
      <c r="S6" s="117"/>
      <c r="AJ6" s="730"/>
      <c r="AK6" s="730"/>
    </row>
    <row r="7" spans="1:37" ht="3" customHeight="1" x14ac:dyDescent="0.2">
      <c r="C7" s="533"/>
      <c r="D7" s="929"/>
      <c r="E7" s="929"/>
      <c r="F7" s="929"/>
      <c r="G7" s="929"/>
      <c r="H7" s="929"/>
      <c r="I7" s="930"/>
      <c r="J7" s="930"/>
      <c r="K7" s="930"/>
      <c r="L7" s="930"/>
      <c r="M7" s="931"/>
      <c r="N7" s="355"/>
      <c r="O7" s="355"/>
      <c r="P7" s="289"/>
      <c r="Q7" s="117"/>
      <c r="R7" s="117"/>
      <c r="S7" s="117"/>
      <c r="AJ7" s="730"/>
      <c r="AK7" s="730"/>
    </row>
    <row r="8" spans="1:37" ht="17.25" customHeight="1" x14ac:dyDescent="0.2">
      <c r="C8" s="590" t="s">
        <v>4</v>
      </c>
      <c r="D8" s="1220">
        <f>'PROPOSAL BUDGET'!D8:M8</f>
        <v>0</v>
      </c>
      <c r="E8" s="1220"/>
      <c r="F8" s="1220"/>
      <c r="G8" s="1220"/>
      <c r="H8" s="1220"/>
      <c r="I8" s="1220"/>
      <c r="J8" s="1220"/>
      <c r="K8" s="1220"/>
      <c r="L8" s="1220"/>
      <c r="M8" s="1221"/>
      <c r="N8" s="355"/>
      <c r="O8" s="355"/>
      <c r="P8" s="289"/>
      <c r="Q8" s="117"/>
      <c r="R8" s="117"/>
      <c r="S8" s="117"/>
      <c r="AJ8" s="730"/>
      <c r="AK8" s="730"/>
    </row>
    <row r="9" spans="1:37" ht="19.5" customHeight="1" x14ac:dyDescent="0.2">
      <c r="C9" s="540" t="s">
        <v>5</v>
      </c>
      <c r="D9" s="1210">
        <f>'PROPOSAL BUDGET'!D9:M9</f>
        <v>0</v>
      </c>
      <c r="E9" s="1210"/>
      <c r="F9" s="1210"/>
      <c r="G9" s="1210"/>
      <c r="H9" s="1210"/>
      <c r="I9" s="1210"/>
      <c r="J9" s="1210"/>
      <c r="K9" s="1210"/>
      <c r="L9" s="1210"/>
      <c r="M9" s="1211"/>
      <c r="N9" s="355"/>
      <c r="O9" s="355"/>
      <c r="P9" s="289"/>
      <c r="Q9" s="117"/>
      <c r="R9" s="117"/>
      <c r="S9" s="117"/>
      <c r="AJ9" s="730"/>
      <c r="AK9" s="730"/>
    </row>
    <row r="10" spans="1:37" ht="12.75" customHeight="1" x14ac:dyDescent="0.2">
      <c r="C10" s="543" t="s">
        <v>7</v>
      </c>
      <c r="D10" s="1212">
        <f>'PROPOSAL BUDGET'!D10:M11</f>
        <v>0</v>
      </c>
      <c r="E10" s="1212"/>
      <c r="F10" s="1212"/>
      <c r="G10" s="1212"/>
      <c r="H10" s="1212"/>
      <c r="I10" s="1212"/>
      <c r="J10" s="1212"/>
      <c r="K10" s="1212"/>
      <c r="L10" s="1212"/>
      <c r="M10" s="1213"/>
      <c r="N10" s="355"/>
      <c r="O10" s="355"/>
      <c r="P10" s="289"/>
      <c r="Q10" s="117"/>
      <c r="R10" s="117"/>
      <c r="S10" s="117"/>
      <c r="AJ10" s="730"/>
      <c r="AK10" s="730"/>
    </row>
    <row r="11" spans="1:37" ht="4.5" customHeight="1" x14ac:dyDescent="0.2">
      <c r="C11" s="573"/>
      <c r="D11" s="1214"/>
      <c r="E11" s="1214"/>
      <c r="F11" s="1214"/>
      <c r="G11" s="1214"/>
      <c r="H11" s="1214"/>
      <c r="I11" s="1214"/>
      <c r="J11" s="1214"/>
      <c r="K11" s="1214"/>
      <c r="L11" s="1214"/>
      <c r="M11" s="1215"/>
      <c r="N11" s="355"/>
      <c r="O11" s="355"/>
      <c r="P11" s="289"/>
      <c r="Q11" s="117"/>
      <c r="R11" s="117"/>
      <c r="S11" s="117"/>
      <c r="AJ11" s="730"/>
      <c r="AK11" s="730"/>
    </row>
    <row r="12" spans="1:37" ht="15" customHeight="1" x14ac:dyDescent="0.2">
      <c r="C12" s="540" t="s">
        <v>8</v>
      </c>
      <c r="D12" s="1210">
        <f>'PROPOSAL BUDGET'!D12:M12</f>
        <v>0</v>
      </c>
      <c r="E12" s="1210"/>
      <c r="F12" s="1210"/>
      <c r="G12" s="1210"/>
      <c r="H12" s="1210"/>
      <c r="I12" s="1210"/>
      <c r="J12" s="1210"/>
      <c r="K12" s="1210"/>
      <c r="L12" s="1210"/>
      <c r="M12" s="1211"/>
      <c r="N12" s="355"/>
      <c r="O12" s="355"/>
      <c r="P12" s="289"/>
      <c r="Q12" s="117"/>
      <c r="R12" s="117"/>
      <c r="S12" s="117"/>
      <c r="AJ12" s="730"/>
      <c r="AK12" s="730"/>
    </row>
    <row r="13" spans="1:37" ht="14.25" customHeight="1" x14ac:dyDescent="0.2">
      <c r="C13" s="541" t="s">
        <v>147</v>
      </c>
      <c r="D13" s="1216"/>
      <c r="E13" s="1216"/>
      <c r="F13" s="1216"/>
      <c r="G13" s="1216"/>
      <c r="H13" s="1216"/>
      <c r="I13" s="1216"/>
      <c r="J13" s="1216"/>
      <c r="K13" s="1216"/>
      <c r="L13" s="1216"/>
      <c r="M13" s="1217"/>
      <c r="N13" s="355"/>
      <c r="O13" s="355"/>
      <c r="P13" s="289"/>
      <c r="Q13" s="117"/>
      <c r="R13" s="117"/>
      <c r="S13" s="117"/>
      <c r="AJ13" s="162"/>
      <c r="AK13" s="162"/>
    </row>
    <row r="14" spans="1:37" ht="15" customHeight="1" x14ac:dyDescent="0.2">
      <c r="C14" s="543" t="s">
        <v>10</v>
      </c>
      <c r="D14" s="1218">
        <f>'PROPOSAL BUDGET'!D14:M14</f>
        <v>0</v>
      </c>
      <c r="E14" s="1218"/>
      <c r="F14" s="1218"/>
      <c r="G14" s="1218"/>
      <c r="H14" s="1218"/>
      <c r="I14" s="1218"/>
      <c r="J14" s="1218"/>
      <c r="K14" s="1218"/>
      <c r="L14" s="1218"/>
      <c r="M14" s="1219"/>
      <c r="N14" s="911"/>
      <c r="O14" s="911"/>
      <c r="P14" s="289"/>
      <c r="Q14" s="117"/>
      <c r="R14" s="117"/>
      <c r="S14" s="117"/>
      <c r="AK14" s="121"/>
    </row>
    <row r="15" spans="1:37" ht="5.25" customHeight="1" thickBot="1" x14ac:dyDescent="0.25">
      <c r="A15" s="77"/>
      <c r="B15" s="77"/>
      <c r="C15" s="574"/>
      <c r="D15" s="932"/>
      <c r="E15" s="932"/>
      <c r="F15" s="932"/>
      <c r="G15" s="932"/>
      <c r="H15" s="932"/>
      <c r="I15" s="932"/>
      <c r="J15" s="932"/>
      <c r="K15" s="932"/>
      <c r="L15" s="932"/>
      <c r="M15" s="933"/>
      <c r="N15" s="911"/>
      <c r="O15" s="911"/>
      <c r="P15" s="289"/>
      <c r="Q15" s="117"/>
      <c r="R15" s="117"/>
      <c r="S15" s="117"/>
      <c r="AK15" s="121"/>
    </row>
    <row r="16" spans="1:37" ht="6.75" customHeight="1" thickBot="1" x14ac:dyDescent="0.25">
      <c r="A16" s="289"/>
      <c r="B16" s="289"/>
      <c r="C16" s="289"/>
      <c r="D16" s="289"/>
      <c r="E16" s="289"/>
      <c r="F16" s="289"/>
      <c r="G16" s="289"/>
      <c r="H16" s="289"/>
      <c r="I16" s="289"/>
      <c r="J16" s="289"/>
      <c r="K16" s="289"/>
      <c r="L16" s="289"/>
      <c r="M16" s="289"/>
      <c r="N16" s="289"/>
      <c r="O16" s="289"/>
      <c r="P16" s="289"/>
      <c r="Q16" s="117"/>
      <c r="R16" s="117"/>
      <c r="S16" s="117"/>
      <c r="AK16" s="121"/>
    </row>
    <row r="17" spans="1:37" ht="15" customHeight="1" x14ac:dyDescent="0.4">
      <c r="A17" s="1126" t="s">
        <v>13</v>
      </c>
      <c r="B17" s="1127"/>
      <c r="C17" s="1127"/>
      <c r="D17" s="1127"/>
      <c r="E17" s="1127"/>
      <c r="F17" s="1127"/>
      <c r="G17" s="1127"/>
      <c r="H17" s="1127"/>
      <c r="I17" s="1127"/>
      <c r="J17" s="1127"/>
      <c r="K17" s="1127"/>
      <c r="L17" s="1127"/>
      <c r="M17" s="1127"/>
      <c r="N17" s="1127"/>
      <c r="O17" s="1127"/>
      <c r="P17" s="289"/>
      <c r="Q17" s="1115" t="str">
        <f>'PROPOSAL BUDGET'!Q17:S18</f>
        <v>Project Period Date</v>
      </c>
      <c r="R17" s="1116"/>
      <c r="S17" s="1117"/>
      <c r="U17" s="1115" t="str">
        <f>'PROPOSAL BUDGET'!U17:W18</f>
        <v>Project Period Date</v>
      </c>
      <c r="V17" s="1116"/>
      <c r="W17" s="1117"/>
      <c r="Y17" s="1115" t="str">
        <f>'PROPOSAL BUDGET'!Y17:AA18</f>
        <v>Project Period Date</v>
      </c>
      <c r="Z17" s="1116"/>
      <c r="AA17" s="1117"/>
      <c r="AC17" s="1115" t="str">
        <f>'PROPOSAL BUDGET'!AC17:AE18</f>
        <v>Project Period Date</v>
      </c>
      <c r="AD17" s="1116"/>
      <c r="AE17" s="1117"/>
      <c r="AG17" s="1115" t="str">
        <f>'PROPOSAL BUDGET'!AG17:AI18</f>
        <v>Project Period Date</v>
      </c>
      <c r="AH17" s="1116"/>
      <c r="AI17" s="1117"/>
    </row>
    <row r="18" spans="1:37" ht="6" customHeight="1" thickBot="1" x14ac:dyDescent="0.25">
      <c r="A18" s="1068"/>
      <c r="B18" s="1068"/>
      <c r="C18" s="1068"/>
      <c r="D18" s="1068"/>
      <c r="E18" s="1068"/>
      <c r="F18" s="1068"/>
      <c r="G18" s="1068"/>
      <c r="H18" s="1068"/>
      <c r="I18" s="1068"/>
      <c r="J18" s="1068"/>
      <c r="K18" s="1068"/>
      <c r="L18" s="1068"/>
      <c r="M18" s="1068"/>
      <c r="N18" s="15"/>
      <c r="O18" s="15"/>
      <c r="P18" s="15"/>
      <c r="Q18" s="1118"/>
      <c r="R18" s="1119"/>
      <c r="S18" s="1120"/>
      <c r="T18" s="58"/>
      <c r="U18" s="1118"/>
      <c r="V18" s="1119"/>
      <c r="W18" s="1120"/>
      <c r="X18" s="58"/>
      <c r="Y18" s="1118"/>
      <c r="Z18" s="1119"/>
      <c r="AA18" s="1120"/>
      <c r="AB18" s="58"/>
      <c r="AC18" s="1118"/>
      <c r="AD18" s="1119"/>
      <c r="AE18" s="1120"/>
      <c r="AF18" s="58"/>
      <c r="AG18" s="1118"/>
      <c r="AH18" s="1119"/>
      <c r="AI18" s="1120"/>
      <c r="AJ18" s="289"/>
      <c r="AK18" s="289"/>
    </row>
    <row r="19" spans="1:37" s="65" customFormat="1" ht="29.25" customHeight="1" thickBot="1" x14ac:dyDescent="0.25">
      <c r="A19" s="1070" t="s">
        <v>15</v>
      </c>
      <c r="B19" s="1071"/>
      <c r="C19" s="1071"/>
      <c r="D19" s="1071"/>
      <c r="E19" s="1071"/>
      <c r="F19" s="1071"/>
      <c r="G19" s="1071"/>
      <c r="H19" s="1071"/>
      <c r="I19" s="1071"/>
      <c r="J19" s="1071"/>
      <c r="K19" s="1071"/>
      <c r="L19" s="1071"/>
      <c r="M19" s="1071"/>
      <c r="N19" s="105" t="s">
        <v>16</v>
      </c>
      <c r="O19" s="1121" t="s">
        <v>17</v>
      </c>
      <c r="P19" s="1224"/>
      <c r="Q19" s="581" t="s">
        <v>18</v>
      </c>
      <c r="R19" s="582"/>
      <c r="S19" s="583" t="s">
        <v>19</v>
      </c>
      <c r="T19" s="106"/>
      <c r="U19" s="578" t="s">
        <v>18</v>
      </c>
      <c r="V19" s="579"/>
      <c r="W19" s="580" t="s">
        <v>20</v>
      </c>
      <c r="X19" s="106"/>
      <c r="Y19" s="575" t="s">
        <v>18</v>
      </c>
      <c r="Z19" s="576"/>
      <c r="AA19" s="577" t="s">
        <v>21</v>
      </c>
      <c r="AB19" s="106"/>
      <c r="AC19" s="578" t="s">
        <v>18</v>
      </c>
      <c r="AD19" s="579"/>
      <c r="AE19" s="580" t="s">
        <v>22</v>
      </c>
      <c r="AF19" s="106"/>
      <c r="AG19" s="581" t="s">
        <v>18</v>
      </c>
      <c r="AH19" s="582"/>
      <c r="AI19" s="583" t="s">
        <v>23</v>
      </c>
      <c r="AJ19" s="106"/>
      <c r="AK19" s="107" t="s">
        <v>24</v>
      </c>
    </row>
    <row r="20" spans="1:37" ht="15.75" customHeight="1" x14ac:dyDescent="0.2">
      <c r="A20" s="1086" t="s">
        <v>328</v>
      </c>
      <c r="B20" s="1086"/>
      <c r="C20" s="1086"/>
      <c r="D20" s="1086"/>
      <c r="E20" s="1086"/>
      <c r="F20" s="1086"/>
      <c r="G20" s="1086"/>
      <c r="H20" s="1086"/>
      <c r="I20" s="1086"/>
      <c r="J20" s="1086"/>
      <c r="K20" s="1086"/>
      <c r="L20" s="1086"/>
      <c r="M20" s="1086"/>
      <c r="N20" s="1086"/>
      <c r="O20" s="1086"/>
      <c r="P20" s="15"/>
      <c r="Q20" s="15"/>
      <c r="R20" s="15"/>
      <c r="S20" s="15"/>
      <c r="T20" s="15"/>
      <c r="U20" s="15"/>
      <c r="V20" s="15"/>
      <c r="W20" s="15"/>
      <c r="X20" s="15"/>
      <c r="Y20" s="15"/>
      <c r="Z20" s="15"/>
      <c r="AA20" s="15"/>
      <c r="AB20" s="15"/>
      <c r="AC20" s="15"/>
      <c r="AD20" s="15"/>
      <c r="AE20" s="15"/>
      <c r="AF20" s="15"/>
      <c r="AG20" s="15"/>
      <c r="AH20" s="15"/>
      <c r="AI20" s="15"/>
      <c r="AJ20" s="15"/>
      <c r="AK20" s="15"/>
    </row>
    <row r="21" spans="1:37" ht="12" customHeight="1" x14ac:dyDescent="0.2">
      <c r="A21" s="74"/>
      <c r="B21" s="73" t="s">
        <v>25</v>
      </c>
      <c r="C21" s="399" t="s">
        <v>26</v>
      </c>
      <c r="D21" s="1201" t="s">
        <v>27</v>
      </c>
      <c r="E21" s="1201"/>
      <c r="F21" s="1201"/>
      <c r="G21" s="1201"/>
      <c r="H21" s="1201"/>
      <c r="I21" s="1201"/>
      <c r="J21" s="1201"/>
      <c r="K21" s="1201"/>
      <c r="L21" s="1201"/>
      <c r="M21" s="1201"/>
      <c r="N21" s="1201"/>
      <c r="O21" s="1201"/>
      <c r="P21" s="15"/>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
      <c r="A22" s="59"/>
      <c r="B22" s="355" t="s">
        <v>28</v>
      </c>
      <c r="C22" s="1001">
        <f>'PROPOSAL BUDGET'!C23</f>
        <v>0</v>
      </c>
      <c r="D22" s="1062" t="s">
        <v>29</v>
      </c>
      <c r="E22" s="1062"/>
      <c r="F22" s="1062"/>
      <c r="G22" s="1062"/>
      <c r="H22" s="1062"/>
      <c r="I22" s="1062"/>
      <c r="J22" s="1062"/>
      <c r="K22" s="1062"/>
      <c r="L22" s="1062"/>
      <c r="M22" s="1062"/>
      <c r="N22" s="327">
        <v>0</v>
      </c>
      <c r="O22" s="299">
        <f>SUM(N22/9)</f>
        <v>0</v>
      </c>
      <c r="P22" s="289"/>
      <c r="Q22" s="934">
        <v>0</v>
      </c>
      <c r="R22" s="720" t="s">
        <v>30</v>
      </c>
      <c r="S22" s="570">
        <f>O22*Q22</f>
        <v>0</v>
      </c>
      <c r="T22" s="299"/>
      <c r="U22" s="935">
        <v>0</v>
      </c>
      <c r="V22" s="336" t="s">
        <v>30</v>
      </c>
      <c r="W22" s="347">
        <f>O22*U22*1.05</f>
        <v>0</v>
      </c>
      <c r="X22" s="299"/>
      <c r="Y22" s="936">
        <v>0</v>
      </c>
      <c r="Z22" s="334" t="s">
        <v>30</v>
      </c>
      <c r="AA22" s="683">
        <f>O22*Y22*1.05*1.05</f>
        <v>0</v>
      </c>
      <c r="AB22" s="299"/>
      <c r="AC22" s="935">
        <v>0</v>
      </c>
      <c r="AD22" s="336" t="s">
        <v>30</v>
      </c>
      <c r="AE22" s="347">
        <f>O22*AC22*1.05*1.05*1.05</f>
        <v>0</v>
      </c>
      <c r="AF22" s="299"/>
      <c r="AG22" s="934">
        <v>0</v>
      </c>
      <c r="AH22" s="720" t="s">
        <v>30</v>
      </c>
      <c r="AI22" s="570">
        <f>O22*AG22*1.05*1.05*1.05*1.05</f>
        <v>0</v>
      </c>
      <c r="AJ22" s="289"/>
      <c r="AK22" s="306">
        <f>S22+W22+AA22+AE22+AI22</f>
        <v>0</v>
      </c>
    </row>
    <row r="23" spans="1:37" x14ac:dyDescent="0.2">
      <c r="A23" s="59"/>
      <c r="B23" s="355" t="s">
        <v>28</v>
      </c>
      <c r="C23" s="1001">
        <f>'PROPOSAL BUDGET'!C24</f>
        <v>0</v>
      </c>
      <c r="D23" s="1062" t="s">
        <v>31</v>
      </c>
      <c r="E23" s="1062"/>
      <c r="F23" s="1062"/>
      <c r="G23" s="1062"/>
      <c r="H23" s="1062"/>
      <c r="I23" s="1062"/>
      <c r="J23" s="1062"/>
      <c r="K23" s="1062"/>
      <c r="L23" s="1062"/>
      <c r="M23" s="1062"/>
      <c r="N23" s="327">
        <v>0</v>
      </c>
      <c r="O23" s="299">
        <f>SUM(N23/9)</f>
        <v>0</v>
      </c>
      <c r="P23" s="289"/>
      <c r="Q23" s="934">
        <v>0</v>
      </c>
      <c r="R23" s="720" t="s">
        <v>30</v>
      </c>
      <c r="S23" s="570">
        <f>O23*Q23</f>
        <v>0</v>
      </c>
      <c r="T23" s="299"/>
      <c r="U23" s="935">
        <v>0</v>
      </c>
      <c r="V23" s="336" t="s">
        <v>30</v>
      </c>
      <c r="W23" s="347">
        <f>O23*U23*1.05</f>
        <v>0</v>
      </c>
      <c r="X23" s="299"/>
      <c r="Y23" s="936">
        <v>0</v>
      </c>
      <c r="Z23" s="334" t="s">
        <v>30</v>
      </c>
      <c r="AA23" s="683">
        <f>O23*Y23*1.05*1.05</f>
        <v>0</v>
      </c>
      <c r="AB23" s="299"/>
      <c r="AC23" s="935">
        <v>0</v>
      </c>
      <c r="AD23" s="336" t="s">
        <v>30</v>
      </c>
      <c r="AE23" s="347">
        <f>O23*AC23*1.05*1.05*1.05</f>
        <v>0</v>
      </c>
      <c r="AF23" s="299"/>
      <c r="AG23" s="934">
        <v>0</v>
      </c>
      <c r="AH23" s="720" t="s">
        <v>30</v>
      </c>
      <c r="AI23" s="570">
        <f>O23*AG23*1.05*1.05*1.05*1.05</f>
        <v>0</v>
      </c>
      <c r="AJ23" s="289"/>
      <c r="AK23" s="306">
        <f>S23+W23+AA23+AE23+AI23</f>
        <v>0</v>
      </c>
    </row>
    <row r="24" spans="1:37" ht="6.75" customHeight="1" thickBot="1" x14ac:dyDescent="0.25">
      <c r="A24" s="59"/>
      <c r="B24" s="59"/>
      <c r="C24" s="104"/>
      <c r="D24" s="356"/>
      <c r="E24" s="356"/>
      <c r="F24" s="356"/>
      <c r="G24" s="356"/>
      <c r="H24" s="356"/>
      <c r="I24" s="356"/>
      <c r="J24" s="356"/>
      <c r="K24" s="356"/>
      <c r="L24" s="356"/>
      <c r="M24" s="356"/>
      <c r="N24" s="327"/>
      <c r="O24" s="299"/>
      <c r="P24" s="289"/>
      <c r="Q24" s="307"/>
      <c r="R24" s="289"/>
      <c r="S24" s="299"/>
      <c r="T24" s="299"/>
      <c r="U24" s="307"/>
      <c r="V24" s="289"/>
      <c r="W24" s="299"/>
      <c r="X24" s="299"/>
      <c r="Y24" s="307"/>
      <c r="Z24" s="289"/>
      <c r="AA24" s="299"/>
      <c r="AB24" s="299"/>
      <c r="AC24" s="307"/>
      <c r="AD24" s="289"/>
      <c r="AE24" s="299"/>
      <c r="AF24" s="299"/>
      <c r="AG24" s="307"/>
      <c r="AH24" s="289"/>
      <c r="AI24" s="299"/>
      <c r="AJ24" s="289"/>
      <c r="AK24" s="299"/>
    </row>
    <row r="25" spans="1:37" ht="5.25" customHeight="1" x14ac:dyDescent="0.2">
      <c r="A25" s="438"/>
      <c r="B25" s="439"/>
      <c r="C25" s="428"/>
      <c r="D25" s="421"/>
      <c r="E25" s="421"/>
      <c r="F25" s="1159"/>
      <c r="G25" s="1159"/>
      <c r="H25" s="1159"/>
      <c r="I25" s="1159"/>
      <c r="J25" s="1159"/>
      <c r="K25" s="421"/>
      <c r="L25" s="421"/>
      <c r="M25" s="421"/>
      <c r="N25" s="443"/>
      <c r="O25" s="425"/>
      <c r="P25" s="309"/>
      <c r="Q25" s="937"/>
      <c r="R25" s="938"/>
      <c r="S25" s="939"/>
      <c r="T25" s="308"/>
      <c r="U25" s="445"/>
      <c r="V25" s="419"/>
      <c r="W25" s="425"/>
      <c r="X25" s="308"/>
      <c r="Y25" s="445"/>
      <c r="Z25" s="419"/>
      <c r="AA25" s="425"/>
      <c r="AB25" s="308"/>
      <c r="AC25" s="445"/>
      <c r="AD25" s="419"/>
      <c r="AE25" s="425"/>
      <c r="AF25" s="308"/>
      <c r="AG25" s="445"/>
      <c r="AH25" s="419"/>
      <c r="AI25" s="425"/>
      <c r="AJ25" s="309"/>
      <c r="AK25" s="449"/>
    </row>
    <row r="26" spans="1:37" ht="14.25" hidden="1" customHeight="1" x14ac:dyDescent="0.2">
      <c r="A26" s="768"/>
      <c r="B26" s="763"/>
      <c r="C26" s="769"/>
      <c r="D26" s="414"/>
      <c r="E26" s="414"/>
      <c r="F26" s="770"/>
      <c r="G26" s="770"/>
      <c r="H26" s="771"/>
      <c r="I26" s="771"/>
      <c r="J26" s="771"/>
      <c r="K26" s="771"/>
      <c r="L26" s="771"/>
      <c r="M26" s="414"/>
      <c r="N26" s="357"/>
      <c r="O26" s="313"/>
      <c r="P26" s="289"/>
      <c r="Q26" s="940"/>
      <c r="R26" s="416"/>
      <c r="S26" s="941"/>
      <c r="T26" s="299"/>
      <c r="U26" s="314"/>
      <c r="V26" s="312"/>
      <c r="W26" s="313"/>
      <c r="X26" s="299"/>
      <c r="Y26" s="314"/>
      <c r="Z26" s="312"/>
      <c r="AA26" s="313"/>
      <c r="AB26" s="299"/>
      <c r="AC26" s="314"/>
      <c r="AD26" s="312"/>
      <c r="AE26" s="313"/>
      <c r="AF26" s="299"/>
      <c r="AG26" s="314"/>
      <c r="AH26" s="312"/>
      <c r="AI26" s="313"/>
      <c r="AJ26" s="289"/>
      <c r="AK26" s="331"/>
    </row>
    <row r="27" spans="1:37" ht="15.75" customHeight="1" x14ac:dyDescent="0.25">
      <c r="A27" s="440" t="s">
        <v>32</v>
      </c>
      <c r="B27" s="441" t="s">
        <v>148</v>
      </c>
      <c r="C27" s="963">
        <f>D8</f>
        <v>0</v>
      </c>
      <c r="D27" s="312" t="s">
        <v>34</v>
      </c>
      <c r="E27" s="312"/>
      <c r="F27" s="437"/>
      <c r="G27" s="437"/>
      <c r="H27" s="1202" t="s">
        <v>331</v>
      </c>
      <c r="I27" s="1202"/>
      <c r="J27" s="1202"/>
      <c r="K27" s="1002"/>
      <c r="L27" s="1002"/>
      <c r="M27" s="157" t="s">
        <v>61</v>
      </c>
      <c r="N27" s="942">
        <v>0</v>
      </c>
      <c r="O27" s="444">
        <f>SUM(N27/12)</f>
        <v>0</v>
      </c>
      <c r="P27" s="311"/>
      <c r="Q27" s="943">
        <v>0</v>
      </c>
      <c r="R27" s="944" t="s">
        <v>30</v>
      </c>
      <c r="S27" s="945">
        <f>O27*Q27</f>
        <v>0</v>
      </c>
      <c r="T27" s="310"/>
      <c r="U27" s="446">
        <v>0</v>
      </c>
      <c r="V27" s="447" t="s">
        <v>30</v>
      </c>
      <c r="W27" s="444">
        <f>O27*U27*1.05</f>
        <v>0</v>
      </c>
      <c r="X27" s="310"/>
      <c r="Y27" s="446">
        <v>0</v>
      </c>
      <c r="Z27" s="447" t="s">
        <v>30</v>
      </c>
      <c r="AA27" s="444">
        <f>O27*Y27*1.05*1.05</f>
        <v>0</v>
      </c>
      <c r="AB27" s="310"/>
      <c r="AC27" s="446">
        <v>0</v>
      </c>
      <c r="AD27" s="447" t="s">
        <v>30</v>
      </c>
      <c r="AE27" s="444">
        <f>O27*AC27*1.05*1.05*1.05</f>
        <v>0</v>
      </c>
      <c r="AF27" s="310"/>
      <c r="AG27" s="446">
        <v>0</v>
      </c>
      <c r="AH27" s="447" t="s">
        <v>30</v>
      </c>
      <c r="AI27" s="444">
        <f>O27*AG27*1.05*1.05*1.05*1.05</f>
        <v>0</v>
      </c>
      <c r="AJ27" s="311"/>
      <c r="AK27" s="946">
        <f>S27+W27+AA27+AE27+AI27</f>
        <v>0</v>
      </c>
    </row>
    <row r="28" spans="1:37" ht="2.25" customHeight="1" x14ac:dyDescent="0.25">
      <c r="A28" s="167"/>
      <c r="B28" s="280"/>
      <c r="C28" s="289"/>
      <c r="D28" s="289"/>
      <c r="E28" s="289"/>
      <c r="F28" s="431"/>
      <c r="G28" s="431"/>
      <c r="H28" s="1007"/>
      <c r="I28" s="1007"/>
      <c r="J28" s="1008"/>
      <c r="K28" s="432"/>
      <c r="L28" s="432"/>
      <c r="M28" s="170"/>
      <c r="N28" s="947"/>
      <c r="O28" s="310"/>
      <c r="P28" s="311"/>
      <c r="Q28" s="433"/>
      <c r="R28" s="311"/>
      <c r="S28" s="310"/>
      <c r="T28" s="310"/>
      <c r="U28" s="433"/>
      <c r="V28" s="311"/>
      <c r="W28" s="310"/>
      <c r="X28" s="310"/>
      <c r="Y28" s="433"/>
      <c r="Z28" s="311"/>
      <c r="AA28" s="310"/>
      <c r="AB28" s="310"/>
      <c r="AC28" s="433"/>
      <c r="AD28" s="311"/>
      <c r="AE28" s="310"/>
      <c r="AF28" s="310"/>
      <c r="AG28" s="433"/>
      <c r="AH28" s="311"/>
      <c r="AI28" s="310"/>
      <c r="AJ28" s="311"/>
      <c r="AK28" s="774"/>
    </row>
    <row r="29" spans="1:37" ht="15.75" customHeight="1" x14ac:dyDescent="0.25">
      <c r="A29" s="440"/>
      <c r="B29" s="441" t="str">
        <f>B27</f>
        <v xml:space="preserve">PI/PD: </v>
      </c>
      <c r="C29" s="963">
        <f>C27</f>
        <v>0</v>
      </c>
      <c r="D29" s="312" t="s">
        <v>36</v>
      </c>
      <c r="E29" s="312"/>
      <c r="F29" s="166"/>
      <c r="G29" s="164"/>
      <c r="H29" s="1009"/>
      <c r="I29" s="1009"/>
      <c r="J29" s="1009"/>
      <c r="K29" s="165"/>
      <c r="L29" s="165"/>
      <c r="M29" s="157" t="s">
        <v>37</v>
      </c>
      <c r="N29" s="357">
        <v>0</v>
      </c>
      <c r="O29" s="313">
        <f>SUM(N29/12)</f>
        <v>0</v>
      </c>
      <c r="P29" s="289"/>
      <c r="Q29" s="314">
        <v>0</v>
      </c>
      <c r="R29" s="312" t="s">
        <v>30</v>
      </c>
      <c r="S29" s="444">
        <f>O29*Q29</f>
        <v>0</v>
      </c>
      <c r="T29" s="310"/>
      <c r="U29" s="446">
        <v>0</v>
      </c>
      <c r="V29" s="447" t="s">
        <v>30</v>
      </c>
      <c r="W29" s="444">
        <f>O29*U29*1.05</f>
        <v>0</v>
      </c>
      <c r="X29" s="310"/>
      <c r="Y29" s="446">
        <v>0</v>
      </c>
      <c r="Z29" s="447" t="s">
        <v>30</v>
      </c>
      <c r="AA29" s="444">
        <f>O29*Y29*1.05*1.05</f>
        <v>0</v>
      </c>
      <c r="AB29" s="310"/>
      <c r="AC29" s="446">
        <v>0</v>
      </c>
      <c r="AD29" s="447" t="s">
        <v>30</v>
      </c>
      <c r="AE29" s="444">
        <f>O29*AC29*1.05*1.05*1.05</f>
        <v>0</v>
      </c>
      <c r="AF29" s="310"/>
      <c r="AG29" s="446">
        <v>0</v>
      </c>
      <c r="AH29" s="447" t="s">
        <v>30</v>
      </c>
      <c r="AI29" s="444">
        <f>O29*AG29*1.05*1.05*1.05*1.05</f>
        <v>0</v>
      </c>
      <c r="AJ29" s="289"/>
      <c r="AK29" s="331">
        <f>S29+W29+AA29+AE29+AI29</f>
        <v>0</v>
      </c>
    </row>
    <row r="30" spans="1:37" ht="3.75" customHeight="1" x14ac:dyDescent="0.25">
      <c r="A30" s="167"/>
      <c r="B30" s="280"/>
      <c r="C30" s="289"/>
      <c r="D30" s="289"/>
      <c r="E30" s="289"/>
      <c r="G30" s="168"/>
      <c r="H30" s="1008"/>
      <c r="I30" s="1008"/>
      <c r="J30" s="1008"/>
      <c r="K30" s="169"/>
      <c r="L30" s="169"/>
      <c r="M30" s="170"/>
      <c r="N30" s="327"/>
      <c r="O30" s="299"/>
      <c r="P30" s="289"/>
      <c r="Q30" s="307"/>
      <c r="R30" s="289"/>
      <c r="S30" s="299"/>
      <c r="T30" s="299"/>
      <c r="U30" s="307"/>
      <c r="V30" s="289"/>
      <c r="W30" s="299"/>
      <c r="X30" s="299"/>
      <c r="Y30" s="307"/>
      <c r="Z30" s="289"/>
      <c r="AA30" s="299"/>
      <c r="AB30" s="299"/>
      <c r="AC30" s="307"/>
      <c r="AD30" s="289"/>
      <c r="AE30" s="299"/>
      <c r="AF30" s="299"/>
      <c r="AG30" s="307"/>
      <c r="AH30" s="289"/>
      <c r="AI30" s="299"/>
      <c r="AJ30" s="289"/>
      <c r="AK30" s="316"/>
    </row>
    <row r="31" spans="1:37" ht="14.25" customHeight="1" x14ac:dyDescent="0.25">
      <c r="A31" s="773" t="s">
        <v>32</v>
      </c>
      <c r="B31" s="766" t="s">
        <v>28</v>
      </c>
      <c r="C31" s="329" t="str">
        <f>'PROPOSAL BUDGET'!C32</f>
        <v>Insert Name</v>
      </c>
      <c r="D31" s="329" t="s">
        <v>38</v>
      </c>
      <c r="E31" s="329"/>
      <c r="F31" s="772"/>
      <c r="G31" s="329"/>
      <c r="H31" s="1203" t="s">
        <v>331</v>
      </c>
      <c r="I31" s="1203"/>
      <c r="J31" s="1203"/>
      <c r="K31" s="329"/>
      <c r="L31" s="329"/>
      <c r="M31" s="1003" t="s">
        <v>37</v>
      </c>
      <c r="N31" s="767">
        <v>0</v>
      </c>
      <c r="O31" s="306">
        <f>SUM(N31/12)</f>
        <v>0</v>
      </c>
      <c r="P31" s="289"/>
      <c r="Q31" s="330">
        <v>0</v>
      </c>
      <c r="R31" s="329" t="s">
        <v>30</v>
      </c>
      <c r="S31" s="306">
        <f>O31*Q31</f>
        <v>0</v>
      </c>
      <c r="T31" s="299"/>
      <c r="U31" s="330">
        <v>0</v>
      </c>
      <c r="V31" s="329" t="s">
        <v>30</v>
      </c>
      <c r="W31" s="306">
        <f>O31*U31*1.05</f>
        <v>0</v>
      </c>
      <c r="X31" s="299"/>
      <c r="Y31" s="330">
        <v>0</v>
      </c>
      <c r="Z31" s="329" t="s">
        <v>30</v>
      </c>
      <c r="AA31" s="306">
        <f>O31*Y31*1.05*1.05</f>
        <v>0</v>
      </c>
      <c r="AB31" s="299"/>
      <c r="AC31" s="330">
        <v>0</v>
      </c>
      <c r="AD31" s="329" t="s">
        <v>30</v>
      </c>
      <c r="AE31" s="306">
        <f>O31*AC31*1.05*1.05*1.05</f>
        <v>0</v>
      </c>
      <c r="AF31" s="299"/>
      <c r="AG31" s="330">
        <v>0</v>
      </c>
      <c r="AH31" s="329" t="s">
        <v>30</v>
      </c>
      <c r="AI31" s="306">
        <f>O31*AG31*1.05*1.05*1.05*1.05</f>
        <v>0</v>
      </c>
      <c r="AJ31" s="289"/>
      <c r="AK31" s="331">
        <f>S31+W31+AA31+AE31+AI31</f>
        <v>0</v>
      </c>
    </row>
    <row r="32" spans="1:37" ht="4.5" customHeight="1" thickBot="1" x14ac:dyDescent="0.3">
      <c r="A32" s="111"/>
      <c r="B32" s="281"/>
      <c r="C32" s="317"/>
      <c r="D32" s="317"/>
      <c r="E32" s="317"/>
      <c r="F32" s="112"/>
      <c r="G32" s="317"/>
      <c r="H32" s="317"/>
      <c r="I32" s="317"/>
      <c r="J32" s="112"/>
      <c r="K32" s="317"/>
      <c r="L32" s="317"/>
      <c r="M32" s="317"/>
      <c r="N32" s="360"/>
      <c r="O32" s="318"/>
      <c r="P32" s="321"/>
      <c r="Q32" s="320"/>
      <c r="R32" s="317"/>
      <c r="S32" s="318"/>
      <c r="T32" s="319"/>
      <c r="U32" s="320"/>
      <c r="V32" s="317"/>
      <c r="W32" s="318"/>
      <c r="X32" s="319"/>
      <c r="Y32" s="320"/>
      <c r="Z32" s="317"/>
      <c r="AA32" s="318"/>
      <c r="AB32" s="319"/>
      <c r="AC32" s="320"/>
      <c r="AD32" s="317"/>
      <c r="AE32" s="318"/>
      <c r="AF32" s="319"/>
      <c r="AG32" s="320"/>
      <c r="AH32" s="317"/>
      <c r="AI32" s="318"/>
      <c r="AJ32" s="321"/>
      <c r="AK32" s="322"/>
    </row>
    <row r="33" spans="1:37" ht="3" customHeight="1" x14ac:dyDescent="0.2">
      <c r="A33" s="59"/>
      <c r="B33" s="59"/>
      <c r="C33" s="289"/>
      <c r="D33" s="356"/>
      <c r="E33" s="356"/>
      <c r="F33" s="356"/>
      <c r="G33" s="356"/>
      <c r="H33" s="356"/>
      <c r="I33" s="356"/>
      <c r="J33" s="356"/>
      <c r="K33" s="356"/>
      <c r="L33" s="356"/>
      <c r="M33" s="356"/>
      <c r="N33" s="327"/>
      <c r="O33" s="299"/>
      <c r="P33" s="289"/>
      <c r="Q33" s="307"/>
      <c r="R33" s="289"/>
      <c r="S33" s="299"/>
      <c r="T33" s="299"/>
      <c r="U33" s="307"/>
      <c r="V33" s="289"/>
      <c r="W33" s="299"/>
      <c r="X33" s="299"/>
      <c r="Y33" s="307"/>
      <c r="Z33" s="289"/>
      <c r="AA33" s="299"/>
      <c r="AB33" s="299"/>
      <c r="AC33" s="307"/>
      <c r="AD33" s="289"/>
      <c r="AE33" s="299"/>
      <c r="AF33" s="299"/>
      <c r="AG33" s="307"/>
      <c r="AH33" s="289"/>
      <c r="AI33" s="299"/>
      <c r="AJ33" s="289"/>
      <c r="AK33" s="299"/>
    </row>
    <row r="34" spans="1:37" x14ac:dyDescent="0.2">
      <c r="A34" s="62" t="s">
        <v>39</v>
      </c>
      <c r="B34" s="485" t="s">
        <v>40</v>
      </c>
      <c r="C34" s="289" t="str">
        <f>'PROPOSAL BUDGET'!C35</f>
        <v>Insert Name</v>
      </c>
      <c r="D34" s="1062" t="s">
        <v>29</v>
      </c>
      <c r="E34" s="1062"/>
      <c r="F34" s="1062"/>
      <c r="G34" s="1062"/>
      <c r="H34" s="1062"/>
      <c r="I34" s="1062"/>
      <c r="J34" s="1062"/>
      <c r="K34" s="1062"/>
      <c r="L34" s="1062"/>
      <c r="M34" s="1062"/>
      <c r="N34" s="327">
        <v>0</v>
      </c>
      <c r="O34" s="299">
        <f>SUM(N34/9)</f>
        <v>0</v>
      </c>
      <c r="P34" s="289"/>
      <c r="Q34" s="934">
        <v>0</v>
      </c>
      <c r="R34" s="720" t="s">
        <v>30</v>
      </c>
      <c r="S34" s="570">
        <f>O34*Q34</f>
        <v>0</v>
      </c>
      <c r="T34" s="299"/>
      <c r="U34" s="935">
        <v>0</v>
      </c>
      <c r="V34" s="336" t="s">
        <v>30</v>
      </c>
      <c r="W34" s="347">
        <f>O34*U34*1.05</f>
        <v>0</v>
      </c>
      <c r="X34" s="299"/>
      <c r="Y34" s="936">
        <v>0</v>
      </c>
      <c r="Z34" s="334" t="s">
        <v>30</v>
      </c>
      <c r="AA34" s="683">
        <f>O34*Y34*1.05*1.05</f>
        <v>0</v>
      </c>
      <c r="AB34" s="299"/>
      <c r="AC34" s="935">
        <v>0</v>
      </c>
      <c r="AD34" s="336" t="s">
        <v>30</v>
      </c>
      <c r="AE34" s="347">
        <f>O34*AC34*1.05*1.05*1.05</f>
        <v>0</v>
      </c>
      <c r="AF34" s="299"/>
      <c r="AG34" s="934">
        <v>0</v>
      </c>
      <c r="AH34" s="720" t="s">
        <v>30</v>
      </c>
      <c r="AI34" s="570">
        <f>O34*AG34*1.05*1.05*1.05*1.05</f>
        <v>0</v>
      </c>
      <c r="AJ34" s="289"/>
      <c r="AK34" s="306">
        <f>S34+W34+AA34+AE34+AI34</f>
        <v>0</v>
      </c>
    </row>
    <row r="35" spans="1:37" x14ac:dyDescent="0.2">
      <c r="A35" s="63"/>
      <c r="B35" s="485" t="s">
        <v>40</v>
      </c>
      <c r="C35" s="289" t="str">
        <f>'PROPOSAL BUDGET'!C36</f>
        <v>Insert Name</v>
      </c>
      <c r="D35" s="1062" t="s">
        <v>31</v>
      </c>
      <c r="E35" s="1062"/>
      <c r="F35" s="1062"/>
      <c r="G35" s="1062"/>
      <c r="H35" s="1062"/>
      <c r="I35" s="1062"/>
      <c r="J35" s="1062"/>
      <c r="K35" s="1062"/>
      <c r="L35" s="1062"/>
      <c r="M35" s="1062"/>
      <c r="N35" s="327">
        <v>0</v>
      </c>
      <c r="O35" s="299">
        <f>SUM(N35/9)</f>
        <v>0</v>
      </c>
      <c r="P35" s="289"/>
      <c r="Q35" s="934">
        <v>0</v>
      </c>
      <c r="R35" s="720" t="s">
        <v>30</v>
      </c>
      <c r="S35" s="570">
        <f>O35*Q35</f>
        <v>0</v>
      </c>
      <c r="T35" s="299"/>
      <c r="U35" s="935">
        <v>0</v>
      </c>
      <c r="V35" s="336" t="s">
        <v>30</v>
      </c>
      <c r="W35" s="347">
        <f>O35*U35*1.05</f>
        <v>0</v>
      </c>
      <c r="X35" s="299"/>
      <c r="Y35" s="936">
        <v>0</v>
      </c>
      <c r="Z35" s="334" t="s">
        <v>30</v>
      </c>
      <c r="AA35" s="683">
        <f>O35*Y35*1.05*1.05</f>
        <v>0</v>
      </c>
      <c r="AB35" s="299"/>
      <c r="AC35" s="935">
        <v>0</v>
      </c>
      <c r="AD35" s="336" t="s">
        <v>30</v>
      </c>
      <c r="AE35" s="347">
        <f>O35*AC35*1.05*1.05*1.05</f>
        <v>0</v>
      </c>
      <c r="AF35" s="299"/>
      <c r="AG35" s="934">
        <v>0</v>
      </c>
      <c r="AH35" s="720" t="s">
        <v>30</v>
      </c>
      <c r="AI35" s="570">
        <f>O35*AG35*1.05*1.05*1.05*1.05</f>
        <v>0</v>
      </c>
      <c r="AJ35" s="289"/>
      <c r="AK35" s="306">
        <f>S35+W35+AA35+AE35+AI35</f>
        <v>0</v>
      </c>
    </row>
    <row r="36" spans="1:37" ht="6" customHeight="1" x14ac:dyDescent="0.2">
      <c r="A36" s="63"/>
      <c r="B36" s="457"/>
      <c r="C36" s="289"/>
      <c r="D36" s="356"/>
      <c r="E36" s="356"/>
      <c r="F36" s="356"/>
      <c r="G36" s="356"/>
      <c r="H36" s="356"/>
      <c r="I36" s="356"/>
      <c r="J36" s="356"/>
      <c r="K36" s="356"/>
      <c r="L36" s="356"/>
      <c r="M36" s="356"/>
      <c r="N36" s="327"/>
      <c r="O36" s="299"/>
      <c r="P36" s="289"/>
      <c r="Q36" s="307"/>
      <c r="R36" s="289"/>
      <c r="S36" s="299"/>
      <c r="T36" s="299"/>
      <c r="U36" s="307"/>
      <c r="V36" s="289"/>
      <c r="W36" s="299"/>
      <c r="X36" s="299"/>
      <c r="Y36" s="307"/>
      <c r="Z36" s="289"/>
      <c r="AA36" s="299"/>
      <c r="AB36" s="299"/>
      <c r="AC36" s="307"/>
      <c r="AD36" s="289"/>
      <c r="AE36" s="299"/>
      <c r="AF36" s="299"/>
      <c r="AG36" s="307"/>
      <c r="AH36" s="289"/>
      <c r="AI36" s="299"/>
      <c r="AJ36" s="289"/>
      <c r="AK36" s="299"/>
    </row>
    <row r="37" spans="1:37" x14ac:dyDescent="0.2">
      <c r="A37" s="62" t="s">
        <v>41</v>
      </c>
      <c r="B37" s="485" t="s">
        <v>40</v>
      </c>
      <c r="C37" s="289" t="str">
        <f>'PROPOSAL BUDGET'!C38</f>
        <v>Insert Name</v>
      </c>
      <c r="D37" s="1062" t="s">
        <v>29</v>
      </c>
      <c r="E37" s="1062"/>
      <c r="F37" s="1062"/>
      <c r="G37" s="1062"/>
      <c r="H37" s="1062"/>
      <c r="I37" s="1062"/>
      <c r="J37" s="1062"/>
      <c r="K37" s="1062"/>
      <c r="L37" s="1062"/>
      <c r="M37" s="1062"/>
      <c r="N37" s="327">
        <v>0</v>
      </c>
      <c r="O37" s="299">
        <f>SUM(N37/9)</f>
        <v>0</v>
      </c>
      <c r="P37" s="289"/>
      <c r="Q37" s="934">
        <v>0</v>
      </c>
      <c r="R37" s="720" t="s">
        <v>30</v>
      </c>
      <c r="S37" s="570">
        <f>O37*Q37</f>
        <v>0</v>
      </c>
      <c r="T37" s="299"/>
      <c r="U37" s="935">
        <v>0</v>
      </c>
      <c r="V37" s="336" t="s">
        <v>30</v>
      </c>
      <c r="W37" s="347">
        <f>O37*U37*1.05</f>
        <v>0</v>
      </c>
      <c r="X37" s="299"/>
      <c r="Y37" s="936">
        <v>0</v>
      </c>
      <c r="Z37" s="334" t="s">
        <v>30</v>
      </c>
      <c r="AA37" s="683">
        <f>O37*Y37*1.05*1.05</f>
        <v>0</v>
      </c>
      <c r="AB37" s="299"/>
      <c r="AC37" s="935">
        <v>0</v>
      </c>
      <c r="AD37" s="336" t="s">
        <v>30</v>
      </c>
      <c r="AE37" s="347">
        <f>O37*AC37*1.05*1.05*1.05</f>
        <v>0</v>
      </c>
      <c r="AF37" s="299"/>
      <c r="AG37" s="934">
        <v>0</v>
      </c>
      <c r="AH37" s="720" t="s">
        <v>30</v>
      </c>
      <c r="AI37" s="570">
        <f>O37*AG37*1.05*1.05*1.05*1.05</f>
        <v>0</v>
      </c>
      <c r="AJ37" s="289"/>
      <c r="AK37" s="306">
        <f>S37+W37+AA37+AE37+AI37</f>
        <v>0</v>
      </c>
    </row>
    <row r="38" spans="1:37" x14ac:dyDescent="0.2">
      <c r="A38" s="63"/>
      <c r="B38" s="485" t="s">
        <v>40</v>
      </c>
      <c r="C38" s="289" t="str">
        <f>'PROPOSAL BUDGET'!C39</f>
        <v>Insert Name</v>
      </c>
      <c r="D38" s="1062" t="s">
        <v>31</v>
      </c>
      <c r="E38" s="1062"/>
      <c r="F38" s="1062"/>
      <c r="G38" s="1062"/>
      <c r="H38" s="1062"/>
      <c r="I38" s="1062"/>
      <c r="J38" s="1062"/>
      <c r="K38" s="1062"/>
      <c r="L38" s="1062"/>
      <c r="M38" s="1062"/>
      <c r="N38" s="327">
        <v>0</v>
      </c>
      <c r="O38" s="299">
        <f>SUM(N38/9)</f>
        <v>0</v>
      </c>
      <c r="P38" s="289"/>
      <c r="Q38" s="934">
        <v>0</v>
      </c>
      <c r="R38" s="720" t="s">
        <v>30</v>
      </c>
      <c r="S38" s="570">
        <f>O38*Q38</f>
        <v>0</v>
      </c>
      <c r="T38" s="299"/>
      <c r="U38" s="935">
        <v>0</v>
      </c>
      <c r="V38" s="336" t="s">
        <v>30</v>
      </c>
      <c r="W38" s="347">
        <f>O38*U38*1.05</f>
        <v>0</v>
      </c>
      <c r="X38" s="299"/>
      <c r="Y38" s="936">
        <v>0</v>
      </c>
      <c r="Z38" s="334" t="s">
        <v>30</v>
      </c>
      <c r="AA38" s="683">
        <f>O38*Y38*1.05*1.05</f>
        <v>0</v>
      </c>
      <c r="AB38" s="299"/>
      <c r="AC38" s="935">
        <v>0</v>
      </c>
      <c r="AD38" s="336" t="s">
        <v>30</v>
      </c>
      <c r="AE38" s="347">
        <f>O38*AC38*1.05*1.05*1.05</f>
        <v>0</v>
      </c>
      <c r="AF38" s="299"/>
      <c r="AG38" s="934">
        <v>0</v>
      </c>
      <c r="AH38" s="720" t="s">
        <v>30</v>
      </c>
      <c r="AI38" s="570">
        <f>O38*AG38*1.05*1.05*1.05*1.05</f>
        <v>0</v>
      </c>
      <c r="AJ38" s="289"/>
      <c r="AK38" s="306">
        <f>S38+W38+AA38+AE38+AI38</f>
        <v>0</v>
      </c>
    </row>
    <row r="39" spans="1:37" ht="5.25" customHeight="1" x14ac:dyDescent="0.2">
      <c r="A39" s="63"/>
      <c r="B39" s="457"/>
      <c r="C39" s="289"/>
      <c r="D39" s="356"/>
      <c r="E39" s="356"/>
      <c r="F39" s="356"/>
      <c r="G39" s="356"/>
      <c r="H39" s="356"/>
      <c r="I39" s="356"/>
      <c r="J39" s="356"/>
      <c r="K39" s="356"/>
      <c r="L39" s="356"/>
      <c r="M39" s="356"/>
      <c r="N39" s="327"/>
      <c r="O39" s="299"/>
      <c r="P39" s="289"/>
      <c r="Q39" s="307"/>
      <c r="R39" s="289"/>
      <c r="S39" s="299"/>
      <c r="T39" s="299"/>
      <c r="U39" s="307"/>
      <c r="V39" s="289"/>
      <c r="W39" s="299"/>
      <c r="X39" s="299"/>
      <c r="Y39" s="307"/>
      <c r="Z39" s="289"/>
      <c r="AA39" s="299"/>
      <c r="AB39" s="299"/>
      <c r="AC39" s="307"/>
      <c r="AD39" s="289"/>
      <c r="AE39" s="299"/>
      <c r="AF39" s="299"/>
      <c r="AG39" s="307"/>
      <c r="AH39" s="289"/>
      <c r="AI39" s="299"/>
      <c r="AJ39" s="289"/>
      <c r="AK39" s="299"/>
    </row>
    <row r="40" spans="1:37" x14ac:dyDescent="0.2">
      <c r="A40" s="62" t="s">
        <v>42</v>
      </c>
      <c r="B40" s="485" t="s">
        <v>40</v>
      </c>
      <c r="C40" s="289" t="str">
        <f>'PROPOSAL BUDGET'!C41</f>
        <v>Insert Name</v>
      </c>
      <c r="D40" s="1062" t="s">
        <v>29</v>
      </c>
      <c r="E40" s="1062"/>
      <c r="F40" s="1062"/>
      <c r="G40" s="1062"/>
      <c r="H40" s="1062"/>
      <c r="I40" s="1062"/>
      <c r="J40" s="1062"/>
      <c r="K40" s="1062"/>
      <c r="L40" s="1062"/>
      <c r="M40" s="1062"/>
      <c r="N40" s="327">
        <v>0</v>
      </c>
      <c r="O40" s="299">
        <f>SUM(N40/9)</f>
        <v>0</v>
      </c>
      <c r="P40" s="289"/>
      <c r="Q40" s="934">
        <v>0</v>
      </c>
      <c r="R40" s="720" t="s">
        <v>30</v>
      </c>
      <c r="S40" s="570">
        <f>O40*Q40</f>
        <v>0</v>
      </c>
      <c r="T40" s="299"/>
      <c r="U40" s="935">
        <v>0</v>
      </c>
      <c r="V40" s="336" t="s">
        <v>30</v>
      </c>
      <c r="W40" s="347">
        <f>O40*U40*1.05</f>
        <v>0</v>
      </c>
      <c r="X40" s="299"/>
      <c r="Y40" s="936">
        <v>0</v>
      </c>
      <c r="Z40" s="334" t="s">
        <v>30</v>
      </c>
      <c r="AA40" s="683">
        <f>O40*Y40*1.05*1.05</f>
        <v>0</v>
      </c>
      <c r="AB40" s="299"/>
      <c r="AC40" s="935">
        <v>0</v>
      </c>
      <c r="AD40" s="336" t="s">
        <v>30</v>
      </c>
      <c r="AE40" s="347">
        <f>O40*AC40*1.05*1.05*1.05</f>
        <v>0</v>
      </c>
      <c r="AF40" s="299"/>
      <c r="AG40" s="934">
        <v>0</v>
      </c>
      <c r="AH40" s="720" t="s">
        <v>30</v>
      </c>
      <c r="AI40" s="570">
        <f>O40*AG40*1.05*1.05*1.05*1.05</f>
        <v>0</v>
      </c>
      <c r="AJ40" s="289"/>
      <c r="AK40" s="306">
        <f>S40+W40+AA40+AE40+AI40</f>
        <v>0</v>
      </c>
    </row>
    <row r="41" spans="1:37" x14ac:dyDescent="0.2">
      <c r="A41" s="63"/>
      <c r="B41" s="485" t="s">
        <v>40</v>
      </c>
      <c r="C41" s="289" t="str">
        <f>'PROPOSAL BUDGET'!C42</f>
        <v>Insert Name</v>
      </c>
      <c r="D41" s="1062" t="s">
        <v>31</v>
      </c>
      <c r="E41" s="1062"/>
      <c r="F41" s="1062"/>
      <c r="G41" s="1062"/>
      <c r="H41" s="1062"/>
      <c r="I41" s="1062"/>
      <c r="J41" s="1062"/>
      <c r="K41" s="1062"/>
      <c r="L41" s="1062"/>
      <c r="M41" s="1062"/>
      <c r="N41" s="327">
        <v>0</v>
      </c>
      <c r="O41" s="299">
        <f>SUM(N41/9)</f>
        <v>0</v>
      </c>
      <c r="P41" s="289"/>
      <c r="Q41" s="934">
        <v>0</v>
      </c>
      <c r="R41" s="720" t="s">
        <v>30</v>
      </c>
      <c r="S41" s="570">
        <f>O41*Q41</f>
        <v>0</v>
      </c>
      <c r="T41" s="299"/>
      <c r="U41" s="935">
        <v>0</v>
      </c>
      <c r="V41" s="336" t="s">
        <v>30</v>
      </c>
      <c r="W41" s="347">
        <f>O41*U41*1.05</f>
        <v>0</v>
      </c>
      <c r="X41" s="299"/>
      <c r="Y41" s="936">
        <v>0</v>
      </c>
      <c r="Z41" s="334" t="s">
        <v>30</v>
      </c>
      <c r="AA41" s="683">
        <f>O41*Y41*1.05*1.05</f>
        <v>0</v>
      </c>
      <c r="AB41" s="299"/>
      <c r="AC41" s="935">
        <v>0</v>
      </c>
      <c r="AD41" s="336" t="s">
        <v>30</v>
      </c>
      <c r="AE41" s="347">
        <f>O41*AC41*1.05*1.05*1.05</f>
        <v>0</v>
      </c>
      <c r="AF41" s="299"/>
      <c r="AG41" s="934">
        <v>0</v>
      </c>
      <c r="AH41" s="720" t="s">
        <v>30</v>
      </c>
      <c r="AI41" s="570">
        <f>O41*AG41*1.05*1.05*1.05*1.05</f>
        <v>0</v>
      </c>
      <c r="AJ41" s="289"/>
      <c r="AK41" s="306">
        <f>S41+W41+AA41+AE41+AI41</f>
        <v>0</v>
      </c>
    </row>
    <row r="42" spans="1:37" ht="6" customHeight="1" x14ac:dyDescent="0.2">
      <c r="A42" s="63"/>
      <c r="B42" s="457"/>
      <c r="C42" s="289"/>
      <c r="D42" s="356"/>
      <c r="E42" s="356"/>
      <c r="F42" s="356"/>
      <c r="G42" s="356"/>
      <c r="H42" s="356"/>
      <c r="I42" s="356"/>
      <c r="J42" s="356"/>
      <c r="K42" s="356"/>
      <c r="L42" s="356"/>
      <c r="M42" s="356"/>
      <c r="N42" s="327"/>
      <c r="O42" s="299"/>
      <c r="P42" s="289"/>
      <c r="Q42" s="307"/>
      <c r="R42" s="289"/>
      <c r="S42" s="299"/>
      <c r="T42" s="299"/>
      <c r="U42" s="307"/>
      <c r="V42" s="289"/>
      <c r="W42" s="299"/>
      <c r="X42" s="299"/>
      <c r="Y42" s="307"/>
      <c r="Z42" s="289"/>
      <c r="AA42" s="299"/>
      <c r="AB42" s="299"/>
      <c r="AC42" s="307"/>
      <c r="AD42" s="289"/>
      <c r="AE42" s="299"/>
      <c r="AF42" s="299"/>
      <c r="AG42" s="307"/>
      <c r="AH42" s="289"/>
      <c r="AI42" s="299"/>
      <c r="AJ42" s="289"/>
      <c r="AK42" s="299"/>
    </row>
    <row r="43" spans="1:37" x14ac:dyDescent="0.2">
      <c r="A43" s="62" t="s">
        <v>43</v>
      </c>
      <c r="B43" s="485" t="s">
        <v>40</v>
      </c>
      <c r="C43" s="289" t="str">
        <f>'PROPOSAL BUDGET'!C44</f>
        <v>Insert Name</v>
      </c>
      <c r="D43" s="1062" t="s">
        <v>29</v>
      </c>
      <c r="E43" s="1062"/>
      <c r="F43" s="1062"/>
      <c r="G43" s="1062"/>
      <c r="H43" s="1062"/>
      <c r="I43" s="1062"/>
      <c r="J43" s="1062"/>
      <c r="K43" s="1062"/>
      <c r="L43" s="1062"/>
      <c r="M43" s="1062"/>
      <c r="N43" s="327">
        <v>0</v>
      </c>
      <c r="O43" s="299">
        <f>SUM(N43/9)</f>
        <v>0</v>
      </c>
      <c r="P43" s="289"/>
      <c r="Q43" s="934">
        <v>0</v>
      </c>
      <c r="R43" s="720" t="s">
        <v>30</v>
      </c>
      <c r="S43" s="570">
        <f>O43*Q43</f>
        <v>0</v>
      </c>
      <c r="T43" s="299"/>
      <c r="U43" s="935">
        <v>0</v>
      </c>
      <c r="V43" s="336" t="s">
        <v>30</v>
      </c>
      <c r="W43" s="347">
        <f>O43*U43*1.05</f>
        <v>0</v>
      </c>
      <c r="X43" s="299"/>
      <c r="Y43" s="936">
        <v>0</v>
      </c>
      <c r="Z43" s="334" t="s">
        <v>30</v>
      </c>
      <c r="AA43" s="683">
        <f>O43*Y43*1.05*1.05</f>
        <v>0</v>
      </c>
      <c r="AB43" s="299"/>
      <c r="AC43" s="935">
        <v>0</v>
      </c>
      <c r="AD43" s="336" t="s">
        <v>30</v>
      </c>
      <c r="AE43" s="347">
        <f>O43*AC43*1.05*1.05*1.05</f>
        <v>0</v>
      </c>
      <c r="AF43" s="299"/>
      <c r="AG43" s="934">
        <v>0</v>
      </c>
      <c r="AH43" s="720" t="s">
        <v>30</v>
      </c>
      <c r="AI43" s="570">
        <f>O43*AG43*1.05*1.05*1.05*1.05</f>
        <v>0</v>
      </c>
      <c r="AJ43" s="289"/>
      <c r="AK43" s="306">
        <f>S43+W43+AA43+AE43+AI43</f>
        <v>0</v>
      </c>
    </row>
    <row r="44" spans="1:37" x14ac:dyDescent="0.2">
      <c r="A44" s="64"/>
      <c r="B44" s="485" t="s">
        <v>40</v>
      </c>
      <c r="C44" s="289" t="str">
        <f>'PROPOSAL BUDGET'!C45</f>
        <v>Insert Name</v>
      </c>
      <c r="D44" s="1062" t="s">
        <v>31</v>
      </c>
      <c r="E44" s="1062"/>
      <c r="F44" s="1062"/>
      <c r="G44" s="1062"/>
      <c r="H44" s="1062"/>
      <c r="I44" s="1062"/>
      <c r="J44" s="1062"/>
      <c r="K44" s="1062"/>
      <c r="L44" s="1062"/>
      <c r="M44" s="1062"/>
      <c r="N44" s="327">
        <v>0</v>
      </c>
      <c r="O44" s="299">
        <f>SUM(N44/9)</f>
        <v>0</v>
      </c>
      <c r="P44" s="289"/>
      <c r="Q44" s="934">
        <v>0</v>
      </c>
      <c r="R44" s="720" t="s">
        <v>30</v>
      </c>
      <c r="S44" s="570">
        <f>O44*Q44</f>
        <v>0</v>
      </c>
      <c r="T44" s="299"/>
      <c r="U44" s="935">
        <v>0</v>
      </c>
      <c r="V44" s="336" t="s">
        <v>30</v>
      </c>
      <c r="W44" s="347">
        <f>O44*U44*1.05</f>
        <v>0</v>
      </c>
      <c r="X44" s="299"/>
      <c r="Y44" s="936">
        <v>0</v>
      </c>
      <c r="Z44" s="334" t="s">
        <v>30</v>
      </c>
      <c r="AA44" s="683">
        <f>O44*Y44*1.05*1.05</f>
        <v>0</v>
      </c>
      <c r="AB44" s="299"/>
      <c r="AC44" s="935">
        <v>0</v>
      </c>
      <c r="AD44" s="336" t="s">
        <v>30</v>
      </c>
      <c r="AE44" s="347">
        <f>O44*AC44*1.05*1.05*1.05</f>
        <v>0</v>
      </c>
      <c r="AF44" s="299"/>
      <c r="AG44" s="934">
        <v>0</v>
      </c>
      <c r="AH44" s="720" t="s">
        <v>30</v>
      </c>
      <c r="AI44" s="570">
        <f>O44*AG44*1.05*1.05*1.05*1.05</f>
        <v>0</v>
      </c>
      <c r="AJ44" s="289"/>
      <c r="AK44" s="306">
        <f>S44+W44+AA44+AE44+AI44</f>
        <v>0</v>
      </c>
    </row>
    <row r="45" spans="1:37" ht="2.25" customHeight="1" thickBot="1" x14ac:dyDescent="0.25">
      <c r="A45" s="289"/>
      <c r="B45" s="289"/>
      <c r="C45" s="289"/>
      <c r="D45" s="289"/>
      <c r="E45" s="289"/>
      <c r="F45" s="289"/>
      <c r="G45" s="289"/>
      <c r="H45" s="289"/>
      <c r="I45" s="289"/>
      <c r="J45" s="289"/>
      <c r="K45" s="289"/>
      <c r="L45" s="289"/>
      <c r="M45" s="289"/>
      <c r="N45" s="289"/>
      <c r="O45" s="299"/>
      <c r="P45" s="289"/>
      <c r="Q45" s="289"/>
      <c r="R45" s="289"/>
      <c r="S45" s="289"/>
      <c r="T45" s="289"/>
      <c r="U45" s="289"/>
      <c r="V45" s="289"/>
      <c r="W45" s="289"/>
      <c r="X45" s="289"/>
      <c r="Y45" s="289"/>
      <c r="Z45" s="289"/>
      <c r="AA45" s="289"/>
      <c r="AB45" s="289"/>
      <c r="AC45" s="289"/>
      <c r="AD45" s="289"/>
      <c r="AE45" s="289"/>
      <c r="AF45" s="289"/>
      <c r="AG45" s="323"/>
      <c r="AH45" s="289"/>
      <c r="AI45" s="289"/>
      <c r="AJ45" s="289"/>
      <c r="AK45" s="289"/>
    </row>
    <row r="46" spans="1:37" s="65" customFormat="1" ht="13.5" customHeight="1" thickBot="1" x14ac:dyDescent="0.25">
      <c r="A46" s="1070" t="s">
        <v>149</v>
      </c>
      <c r="B46" s="1071"/>
      <c r="C46" s="1071"/>
      <c r="D46" s="1071"/>
      <c r="E46" s="1071"/>
      <c r="F46" s="1071"/>
      <c r="G46" s="1071"/>
      <c r="H46" s="1071"/>
      <c r="I46" s="1071"/>
      <c r="J46" s="1071"/>
      <c r="K46" s="1071"/>
      <c r="L46" s="1071"/>
      <c r="M46" s="324"/>
      <c r="N46" s="105" t="s">
        <v>16</v>
      </c>
      <c r="O46" s="1121" t="s">
        <v>45</v>
      </c>
      <c r="P46" s="1121"/>
      <c r="Q46" s="324"/>
      <c r="R46" s="324"/>
      <c r="S46" s="325"/>
      <c r="T46" s="326"/>
      <c r="U46" s="326"/>
      <c r="V46" s="326"/>
      <c r="W46" s="326"/>
      <c r="X46" s="326"/>
      <c r="Y46" s="326"/>
      <c r="Z46" s="326"/>
      <c r="AA46" s="326"/>
      <c r="AB46" s="326"/>
      <c r="AC46" s="326"/>
      <c r="AD46" s="326"/>
      <c r="AE46" s="326"/>
      <c r="AF46" s="326"/>
      <c r="AG46" s="326"/>
      <c r="AH46" s="326"/>
      <c r="AI46" s="326"/>
      <c r="AJ46" s="326"/>
      <c r="AK46" s="326"/>
    </row>
    <row r="47" spans="1:37" ht="12.75" customHeight="1" x14ac:dyDescent="0.2">
      <c r="B47" s="73" t="s">
        <v>25</v>
      </c>
      <c r="C47" s="380" t="s">
        <v>26</v>
      </c>
      <c r="D47" s="1200" t="s">
        <v>46</v>
      </c>
      <c r="E47" s="1200"/>
      <c r="F47" s="1200"/>
      <c r="G47" s="1200"/>
      <c r="H47" s="1200"/>
      <c r="I47" s="1200"/>
      <c r="J47" s="1200"/>
      <c r="K47" s="1200"/>
      <c r="L47" s="1200"/>
      <c r="M47" s="1200"/>
      <c r="N47" s="1200"/>
      <c r="O47" s="1200"/>
      <c r="P47" s="15"/>
      <c r="Q47" s="15"/>
      <c r="R47" s="15"/>
      <c r="S47" s="15"/>
      <c r="T47" s="15"/>
      <c r="U47" s="15"/>
      <c r="V47" s="15"/>
      <c r="W47" s="15"/>
      <c r="X47" s="15"/>
      <c r="Y47" s="15"/>
      <c r="Z47" s="15"/>
      <c r="AA47" s="15"/>
      <c r="AB47" s="15"/>
      <c r="AC47" s="15"/>
      <c r="AD47" s="15"/>
      <c r="AE47" s="15"/>
      <c r="AF47" s="15"/>
      <c r="AG47" s="15"/>
      <c r="AH47" s="15"/>
      <c r="AI47" s="15"/>
      <c r="AJ47" s="15"/>
      <c r="AK47" s="15"/>
    </row>
    <row r="48" spans="1:37" x14ac:dyDescent="0.2">
      <c r="A48" s="62" t="s">
        <v>39</v>
      </c>
      <c r="B48" s="485" t="s">
        <v>47</v>
      </c>
      <c r="C48" s="45" t="str">
        <f>'PROPOSAL BUDGET'!C50</f>
        <v>Insert Name</v>
      </c>
      <c r="D48" s="1062" t="s">
        <v>150</v>
      </c>
      <c r="E48" s="1062"/>
      <c r="F48" s="1062"/>
      <c r="G48" s="1062"/>
      <c r="H48" s="1062"/>
      <c r="I48" s="1062"/>
      <c r="J48" s="1062"/>
      <c r="K48" s="1062"/>
      <c r="L48" s="1062"/>
      <c r="M48" s="1062"/>
      <c r="N48" s="327">
        <v>0</v>
      </c>
      <c r="O48" s="299">
        <f>SUM(N48/12)</f>
        <v>0</v>
      </c>
      <c r="P48" s="289"/>
      <c r="Q48" s="934">
        <v>0</v>
      </c>
      <c r="R48" s="720" t="s">
        <v>30</v>
      </c>
      <c r="S48" s="570">
        <f>O48*Q48</f>
        <v>0</v>
      </c>
      <c r="T48" s="299"/>
      <c r="U48" s="935">
        <v>0</v>
      </c>
      <c r="V48" s="336" t="s">
        <v>30</v>
      </c>
      <c r="W48" s="347">
        <f>O48*U48*1.05</f>
        <v>0</v>
      </c>
      <c r="X48" s="299"/>
      <c r="Y48" s="936">
        <v>0</v>
      </c>
      <c r="Z48" s="334" t="s">
        <v>30</v>
      </c>
      <c r="AA48" s="683">
        <f>O48*Y48*1.05*1.05</f>
        <v>0</v>
      </c>
      <c r="AB48" s="299"/>
      <c r="AC48" s="935">
        <v>0</v>
      </c>
      <c r="AD48" s="336" t="s">
        <v>30</v>
      </c>
      <c r="AE48" s="347">
        <f>O48*AC48*1.05*1.05*1.05</f>
        <v>0</v>
      </c>
      <c r="AF48" s="299"/>
      <c r="AG48" s="934">
        <v>0</v>
      </c>
      <c r="AH48" s="720" t="s">
        <v>30</v>
      </c>
      <c r="AI48" s="570">
        <f>O48*AG48*1.05*1.05*1.05*1.05</f>
        <v>0</v>
      </c>
      <c r="AJ48" s="289"/>
      <c r="AK48" s="306">
        <f>S48+W48+AA48+AE48+AI48</f>
        <v>0</v>
      </c>
    </row>
    <row r="49" spans="1:37" x14ac:dyDescent="0.2">
      <c r="A49" s="62" t="s">
        <v>41</v>
      </c>
      <c r="B49" s="485" t="s">
        <v>47</v>
      </c>
      <c r="C49" s="45" t="str">
        <f>'PROPOSAL BUDGET'!C51</f>
        <v>Insert Name</v>
      </c>
      <c r="D49" s="1062" t="s">
        <v>150</v>
      </c>
      <c r="E49" s="1062"/>
      <c r="F49" s="1062"/>
      <c r="G49" s="1062"/>
      <c r="H49" s="1062"/>
      <c r="I49" s="1062"/>
      <c r="J49" s="1062"/>
      <c r="K49" s="1062"/>
      <c r="L49" s="1062"/>
      <c r="M49" s="1062"/>
      <c r="N49" s="327">
        <v>0</v>
      </c>
      <c r="O49" s="299">
        <f>SUM(N49/12)</f>
        <v>0</v>
      </c>
      <c r="P49" s="289"/>
      <c r="Q49" s="934">
        <v>0</v>
      </c>
      <c r="R49" s="720" t="s">
        <v>30</v>
      </c>
      <c r="S49" s="570">
        <f>O49*Q49</f>
        <v>0</v>
      </c>
      <c r="T49" s="299"/>
      <c r="U49" s="935">
        <v>0</v>
      </c>
      <c r="V49" s="336" t="s">
        <v>30</v>
      </c>
      <c r="W49" s="347">
        <f>O49*U49*1.05</f>
        <v>0</v>
      </c>
      <c r="X49" s="299"/>
      <c r="Y49" s="936">
        <v>0</v>
      </c>
      <c r="Z49" s="334" t="s">
        <v>30</v>
      </c>
      <c r="AA49" s="683">
        <f>O49*Y49*1.05*1.05</f>
        <v>0</v>
      </c>
      <c r="AB49" s="299"/>
      <c r="AC49" s="935">
        <v>0</v>
      </c>
      <c r="AD49" s="336" t="s">
        <v>30</v>
      </c>
      <c r="AE49" s="347">
        <f>O49*AC49*1.05*1.05*1.05</f>
        <v>0</v>
      </c>
      <c r="AF49" s="299"/>
      <c r="AG49" s="934">
        <v>0</v>
      </c>
      <c r="AH49" s="720" t="s">
        <v>30</v>
      </c>
      <c r="AI49" s="570">
        <f>O49*AG49*1.05*1.05*1.05*1.05</f>
        <v>0</v>
      </c>
      <c r="AJ49" s="289"/>
      <c r="AK49" s="306">
        <f>S49+W49+AA49+AE49+AI49</f>
        <v>0</v>
      </c>
    </row>
    <row r="50" spans="1:37" x14ac:dyDescent="0.2">
      <c r="A50" s="62" t="s">
        <v>42</v>
      </c>
      <c r="B50" s="485" t="s">
        <v>47</v>
      </c>
      <c r="C50" s="45" t="str">
        <f>'PROPOSAL BUDGET'!C52</f>
        <v>Insert Name</v>
      </c>
      <c r="D50" s="1062" t="s">
        <v>150</v>
      </c>
      <c r="E50" s="1062"/>
      <c r="F50" s="1062"/>
      <c r="G50" s="1062"/>
      <c r="H50" s="1062"/>
      <c r="I50" s="1062"/>
      <c r="J50" s="1062"/>
      <c r="K50" s="1062"/>
      <c r="L50" s="1062"/>
      <c r="M50" s="1062"/>
      <c r="N50" s="327">
        <v>0</v>
      </c>
      <c r="O50" s="299">
        <f>SUM(N50/12)</f>
        <v>0</v>
      </c>
      <c r="P50" s="289"/>
      <c r="Q50" s="934">
        <v>0</v>
      </c>
      <c r="R50" s="720" t="s">
        <v>30</v>
      </c>
      <c r="S50" s="570">
        <f>O50*Q50</f>
        <v>0</v>
      </c>
      <c r="T50" s="299"/>
      <c r="U50" s="935">
        <v>0</v>
      </c>
      <c r="V50" s="336" t="s">
        <v>30</v>
      </c>
      <c r="W50" s="347">
        <f>O50*U50*1.05</f>
        <v>0</v>
      </c>
      <c r="X50" s="299"/>
      <c r="Y50" s="936">
        <v>0</v>
      </c>
      <c r="Z50" s="334" t="s">
        <v>30</v>
      </c>
      <c r="AA50" s="683">
        <f>O50*Y50*1.05*1.05</f>
        <v>0</v>
      </c>
      <c r="AB50" s="299"/>
      <c r="AC50" s="935">
        <v>0</v>
      </c>
      <c r="AD50" s="336" t="s">
        <v>30</v>
      </c>
      <c r="AE50" s="347">
        <f>O50*AC50*1.05*1.05*1.05</f>
        <v>0</v>
      </c>
      <c r="AF50" s="299"/>
      <c r="AG50" s="934">
        <v>0</v>
      </c>
      <c r="AH50" s="720" t="s">
        <v>30</v>
      </c>
      <c r="AI50" s="570">
        <f>O50*AG50*1.05*1.05*1.05*1.05</f>
        <v>0</v>
      </c>
      <c r="AJ50" s="289"/>
      <c r="AK50" s="306">
        <f>S50+W50+AA50+AE50+AI50</f>
        <v>0</v>
      </c>
    </row>
    <row r="51" spans="1:37" x14ac:dyDescent="0.2">
      <c r="A51" s="62" t="s">
        <v>43</v>
      </c>
      <c r="B51" s="485" t="s">
        <v>47</v>
      </c>
      <c r="C51" s="45" t="str">
        <f>'PROPOSAL BUDGET'!C53</f>
        <v>Insert Name</v>
      </c>
      <c r="D51" s="1062" t="s">
        <v>150</v>
      </c>
      <c r="E51" s="1062"/>
      <c r="F51" s="1062"/>
      <c r="G51" s="1062"/>
      <c r="H51" s="1062"/>
      <c r="I51" s="1062"/>
      <c r="J51" s="1062"/>
      <c r="K51" s="1062"/>
      <c r="L51" s="1062"/>
      <c r="M51" s="1062"/>
      <c r="N51" s="327">
        <v>0</v>
      </c>
      <c r="O51" s="299">
        <f>SUM(N51/12)</f>
        <v>0</v>
      </c>
      <c r="P51" s="289"/>
      <c r="Q51" s="934">
        <v>0</v>
      </c>
      <c r="R51" s="720" t="s">
        <v>30</v>
      </c>
      <c r="S51" s="570">
        <f>O51*Q51</f>
        <v>0</v>
      </c>
      <c r="T51" s="299"/>
      <c r="U51" s="935">
        <v>0</v>
      </c>
      <c r="V51" s="336" t="s">
        <v>30</v>
      </c>
      <c r="W51" s="347">
        <f>O51*U51*1.05</f>
        <v>0</v>
      </c>
      <c r="X51" s="299"/>
      <c r="Y51" s="936">
        <v>0</v>
      </c>
      <c r="Z51" s="334" t="s">
        <v>30</v>
      </c>
      <c r="AA51" s="683">
        <f>O51*Y51*1.05*1.05</f>
        <v>0</v>
      </c>
      <c r="AB51" s="299"/>
      <c r="AC51" s="935">
        <v>0</v>
      </c>
      <c r="AD51" s="336" t="s">
        <v>30</v>
      </c>
      <c r="AE51" s="347">
        <f>O51*AC51*1.05*1.05*1.05</f>
        <v>0</v>
      </c>
      <c r="AF51" s="299"/>
      <c r="AG51" s="934">
        <v>0</v>
      </c>
      <c r="AH51" s="720" t="s">
        <v>30</v>
      </c>
      <c r="AI51" s="570">
        <f>O51*AG51*1.05*1.05*1.05*1.05</f>
        <v>0</v>
      </c>
      <c r="AJ51" s="289"/>
      <c r="AK51" s="306">
        <f>S51+W51+AA51+AE51+AI51</f>
        <v>0</v>
      </c>
    </row>
    <row r="52" spans="1:37" ht="4.5" customHeight="1" x14ac:dyDescent="0.2">
      <c r="A52" s="62"/>
      <c r="B52" s="480"/>
      <c r="C52" s="45"/>
      <c r="D52" s="45"/>
      <c r="E52" s="45"/>
      <c r="F52" s="396"/>
      <c r="G52" s="396"/>
      <c r="H52" s="396"/>
      <c r="I52" s="396"/>
      <c r="J52" s="396"/>
      <c r="K52" s="396"/>
      <c r="L52" s="396"/>
      <c r="M52" s="396"/>
      <c r="N52" s="397"/>
      <c r="O52" s="398"/>
      <c r="P52" s="289"/>
      <c r="Q52" s="720"/>
      <c r="R52" s="720"/>
      <c r="S52" s="570"/>
      <c r="T52" s="327"/>
      <c r="U52" s="336"/>
      <c r="V52" s="336"/>
      <c r="W52" s="347"/>
      <c r="X52" s="299"/>
      <c r="Y52" s="334"/>
      <c r="Z52" s="334"/>
      <c r="AA52" s="683"/>
      <c r="AB52" s="299"/>
      <c r="AC52" s="336"/>
      <c r="AD52" s="336"/>
      <c r="AE52" s="347"/>
      <c r="AF52" s="299"/>
      <c r="AG52" s="720"/>
      <c r="AH52" s="720"/>
      <c r="AI52" s="570"/>
      <c r="AJ52" s="289"/>
      <c r="AK52" s="306"/>
    </row>
    <row r="53" spans="1:37" ht="14.25" customHeight="1" x14ac:dyDescent="0.2">
      <c r="A53" s="63"/>
      <c r="B53" s="481"/>
      <c r="C53" s="45"/>
      <c r="D53" s="1150" t="s">
        <v>49</v>
      </c>
      <c r="E53" s="1150"/>
      <c r="F53" s="1150"/>
      <c r="G53" s="1150"/>
      <c r="H53" s="1150"/>
      <c r="I53" s="1150"/>
      <c r="J53" s="1150"/>
      <c r="K53" s="1150"/>
      <c r="L53" s="1150"/>
      <c r="M53" s="1150"/>
      <c r="N53" s="1150"/>
      <c r="O53" s="1150"/>
      <c r="P53" s="289"/>
      <c r="Q53" s="289"/>
      <c r="R53" s="289"/>
      <c r="S53" s="299"/>
      <c r="T53" s="327"/>
      <c r="U53" s="289"/>
      <c r="V53" s="289"/>
      <c r="W53" s="299"/>
      <c r="X53" s="299"/>
      <c r="Y53" s="289"/>
      <c r="Z53" s="289"/>
      <c r="AA53" s="299"/>
      <c r="AB53" s="299"/>
      <c r="AC53" s="289"/>
      <c r="AD53" s="289"/>
      <c r="AE53" s="299"/>
      <c r="AF53" s="299"/>
      <c r="AG53" s="289"/>
      <c r="AH53" s="289"/>
      <c r="AI53" s="299"/>
      <c r="AJ53" s="289"/>
      <c r="AK53" s="299"/>
    </row>
    <row r="54" spans="1:37" x14ac:dyDescent="0.2">
      <c r="A54" s="62" t="s">
        <v>39</v>
      </c>
      <c r="B54" s="485" t="s">
        <v>47</v>
      </c>
      <c r="C54" s="45" t="str">
        <f>'PROPOSAL BUDGET'!C56</f>
        <v>Insert Name</v>
      </c>
      <c r="D54" s="1062" t="s">
        <v>50</v>
      </c>
      <c r="E54" s="1062"/>
      <c r="F54" s="1062"/>
      <c r="G54" s="1062"/>
      <c r="H54" s="1062"/>
      <c r="I54" s="1062"/>
      <c r="J54" s="1062"/>
      <c r="K54" s="1062"/>
      <c r="L54" s="1062"/>
      <c r="M54" s="1062"/>
      <c r="N54" s="327">
        <v>0</v>
      </c>
      <c r="O54" s="299">
        <f>SUM(N54/12)</f>
        <v>0</v>
      </c>
      <c r="P54" s="289"/>
      <c r="Q54" s="934">
        <v>0</v>
      </c>
      <c r="R54" s="720" t="s">
        <v>30</v>
      </c>
      <c r="S54" s="570">
        <f>O54*Q54</f>
        <v>0</v>
      </c>
      <c r="T54" s="299"/>
      <c r="U54" s="935">
        <v>0</v>
      </c>
      <c r="V54" s="336" t="s">
        <v>30</v>
      </c>
      <c r="W54" s="347">
        <f>O54*U54*1.05</f>
        <v>0</v>
      </c>
      <c r="X54" s="299"/>
      <c r="Y54" s="936">
        <v>0</v>
      </c>
      <c r="Z54" s="334" t="s">
        <v>30</v>
      </c>
      <c r="AA54" s="683">
        <f>O54*Y54*1.05*1.05</f>
        <v>0</v>
      </c>
      <c r="AB54" s="299"/>
      <c r="AC54" s="935">
        <v>0</v>
      </c>
      <c r="AD54" s="336" t="s">
        <v>30</v>
      </c>
      <c r="AE54" s="347">
        <f>O54*AC54*1.05*1.05*1.05</f>
        <v>0</v>
      </c>
      <c r="AF54" s="299"/>
      <c r="AG54" s="934">
        <v>0</v>
      </c>
      <c r="AH54" s="720" t="s">
        <v>30</v>
      </c>
      <c r="AI54" s="570">
        <f>O54*AG54*1.05*1.05*1.05*1.05</f>
        <v>0</v>
      </c>
      <c r="AJ54" s="289"/>
      <c r="AK54" s="306">
        <f>S54+W54+AA54+AE54+AI54</f>
        <v>0</v>
      </c>
    </row>
    <row r="55" spans="1:37" x14ac:dyDescent="0.2">
      <c r="A55" s="62" t="s">
        <v>41</v>
      </c>
      <c r="B55" s="485" t="s">
        <v>47</v>
      </c>
      <c r="C55" s="45" t="str">
        <f>'PROPOSAL BUDGET'!C57</f>
        <v>Insert Name</v>
      </c>
      <c r="D55" s="1062" t="s">
        <v>50</v>
      </c>
      <c r="E55" s="1062"/>
      <c r="F55" s="1062"/>
      <c r="G55" s="1062"/>
      <c r="H55" s="1062"/>
      <c r="I55" s="1062"/>
      <c r="J55" s="1062"/>
      <c r="K55" s="1062"/>
      <c r="L55" s="1062"/>
      <c r="M55" s="1062"/>
      <c r="N55" s="327">
        <v>0</v>
      </c>
      <c r="O55" s="299">
        <f>SUM(N55/12)</f>
        <v>0</v>
      </c>
      <c r="P55" s="289"/>
      <c r="Q55" s="934">
        <v>0</v>
      </c>
      <c r="R55" s="720" t="s">
        <v>30</v>
      </c>
      <c r="S55" s="570">
        <f>O55*Q55</f>
        <v>0</v>
      </c>
      <c r="T55" s="299"/>
      <c r="U55" s="935">
        <v>0</v>
      </c>
      <c r="V55" s="336" t="s">
        <v>30</v>
      </c>
      <c r="W55" s="347">
        <f>O55*U55*1.05</f>
        <v>0</v>
      </c>
      <c r="X55" s="299"/>
      <c r="Y55" s="936">
        <v>0</v>
      </c>
      <c r="Z55" s="334" t="s">
        <v>30</v>
      </c>
      <c r="AA55" s="683">
        <f>O55*Y55*1.05*1.05</f>
        <v>0</v>
      </c>
      <c r="AB55" s="299"/>
      <c r="AC55" s="935">
        <v>0</v>
      </c>
      <c r="AD55" s="336" t="s">
        <v>30</v>
      </c>
      <c r="AE55" s="347">
        <f>O55*AC55*1.05*1.05*1.05</f>
        <v>0</v>
      </c>
      <c r="AF55" s="299"/>
      <c r="AG55" s="934">
        <v>0</v>
      </c>
      <c r="AH55" s="720" t="s">
        <v>30</v>
      </c>
      <c r="AI55" s="570">
        <f>O55*AG55*1.05*1.05*1.05*1.05</f>
        <v>0</v>
      </c>
      <c r="AJ55" s="289"/>
      <c r="AK55" s="306">
        <f>S55+W55+AA55+AE55+AI55</f>
        <v>0</v>
      </c>
    </row>
    <row r="56" spans="1:37" x14ac:dyDescent="0.2">
      <c r="A56" s="62" t="s">
        <v>42</v>
      </c>
      <c r="B56" s="485" t="s">
        <v>47</v>
      </c>
      <c r="C56" s="45" t="str">
        <f>'PROPOSAL BUDGET'!C58</f>
        <v>Insert Name</v>
      </c>
      <c r="D56" s="1062" t="s">
        <v>50</v>
      </c>
      <c r="E56" s="1062"/>
      <c r="F56" s="1062"/>
      <c r="G56" s="1062"/>
      <c r="H56" s="1062"/>
      <c r="I56" s="1062"/>
      <c r="J56" s="1062"/>
      <c r="K56" s="1062"/>
      <c r="L56" s="1062"/>
      <c r="M56" s="1062"/>
      <c r="N56" s="327">
        <v>0</v>
      </c>
      <c r="O56" s="299">
        <f>SUM(N56/12)</f>
        <v>0</v>
      </c>
      <c r="P56" s="289"/>
      <c r="Q56" s="934">
        <v>0</v>
      </c>
      <c r="R56" s="720" t="s">
        <v>30</v>
      </c>
      <c r="S56" s="570">
        <f>O56*Q56</f>
        <v>0</v>
      </c>
      <c r="T56" s="299"/>
      <c r="U56" s="935">
        <v>0</v>
      </c>
      <c r="V56" s="336" t="s">
        <v>30</v>
      </c>
      <c r="W56" s="347">
        <f>O56*U56*1.05</f>
        <v>0</v>
      </c>
      <c r="X56" s="299"/>
      <c r="Y56" s="936">
        <v>0</v>
      </c>
      <c r="Z56" s="334" t="s">
        <v>30</v>
      </c>
      <c r="AA56" s="683">
        <f>O56*Y56*1.05*1.05</f>
        <v>0</v>
      </c>
      <c r="AB56" s="299"/>
      <c r="AC56" s="935">
        <v>0</v>
      </c>
      <c r="AD56" s="336" t="s">
        <v>30</v>
      </c>
      <c r="AE56" s="347">
        <f>O56*AC56*1.05*1.05*1.05</f>
        <v>0</v>
      </c>
      <c r="AF56" s="299"/>
      <c r="AG56" s="934">
        <v>0</v>
      </c>
      <c r="AH56" s="720" t="s">
        <v>30</v>
      </c>
      <c r="AI56" s="570">
        <f>O56*AG56*1.05*1.05*1.05*1.05</f>
        <v>0</v>
      </c>
      <c r="AJ56" s="289"/>
      <c r="AK56" s="306">
        <f>S56+W56+AA56+AE56+AI56</f>
        <v>0</v>
      </c>
    </row>
    <row r="57" spans="1:37" x14ac:dyDescent="0.2">
      <c r="A57" s="62" t="s">
        <v>43</v>
      </c>
      <c r="B57" s="485" t="s">
        <v>47</v>
      </c>
      <c r="C57" s="45" t="str">
        <f>'PROPOSAL BUDGET'!C59</f>
        <v>Insert Name</v>
      </c>
      <c r="D57" s="1062" t="s">
        <v>50</v>
      </c>
      <c r="E57" s="1062"/>
      <c r="F57" s="1062"/>
      <c r="G57" s="1062"/>
      <c r="H57" s="1062"/>
      <c r="I57" s="1062"/>
      <c r="J57" s="1062"/>
      <c r="K57" s="1062"/>
      <c r="L57" s="1062"/>
      <c r="M57" s="1062"/>
      <c r="N57" s="327">
        <v>0</v>
      </c>
      <c r="O57" s="299">
        <f>SUM(N57/12)</f>
        <v>0</v>
      </c>
      <c r="P57" s="289"/>
      <c r="Q57" s="934">
        <v>0</v>
      </c>
      <c r="R57" s="720" t="s">
        <v>30</v>
      </c>
      <c r="S57" s="570">
        <f>O57*Q57</f>
        <v>0</v>
      </c>
      <c r="T57" s="299"/>
      <c r="U57" s="935">
        <v>0</v>
      </c>
      <c r="V57" s="336" t="s">
        <v>30</v>
      </c>
      <c r="W57" s="347">
        <f>O57*U57*1.05</f>
        <v>0</v>
      </c>
      <c r="X57" s="299"/>
      <c r="Y57" s="936">
        <v>0</v>
      </c>
      <c r="Z57" s="334" t="s">
        <v>30</v>
      </c>
      <c r="AA57" s="683">
        <f>O57*Y57*1.05*1.05</f>
        <v>0</v>
      </c>
      <c r="AB57" s="299"/>
      <c r="AC57" s="935">
        <v>0</v>
      </c>
      <c r="AD57" s="336" t="s">
        <v>30</v>
      </c>
      <c r="AE57" s="347">
        <f>O57*AC57*1.05*1.05*1.05</f>
        <v>0</v>
      </c>
      <c r="AF57" s="299"/>
      <c r="AG57" s="934">
        <v>0</v>
      </c>
      <c r="AH57" s="720" t="s">
        <v>30</v>
      </c>
      <c r="AI57" s="570">
        <f>O57*AG57*1.05*1.05*1.05*1.05</f>
        <v>0</v>
      </c>
      <c r="AJ57" s="289"/>
      <c r="AK57" s="306">
        <f>S57+W57+AA57+AE57+AI57</f>
        <v>0</v>
      </c>
    </row>
    <row r="58" spans="1:37" ht="6.75" customHeight="1" x14ac:dyDescent="0.2">
      <c r="A58" s="63"/>
      <c r="B58" s="457"/>
      <c r="C58" s="45"/>
      <c r="D58" s="355"/>
      <c r="E58" s="355"/>
      <c r="F58" s="355"/>
      <c r="G58" s="355"/>
      <c r="H58" s="356"/>
      <c r="I58" s="355"/>
      <c r="J58" s="355"/>
      <c r="K58" s="355"/>
      <c r="L58" s="355"/>
      <c r="M58" s="356"/>
      <c r="N58" s="327"/>
      <c r="O58" s="299"/>
      <c r="P58" s="289"/>
      <c r="Q58" s="289"/>
      <c r="R58" s="289"/>
      <c r="S58" s="299"/>
      <c r="T58" s="327"/>
      <c r="U58" s="289"/>
      <c r="V58" s="289"/>
      <c r="W58" s="299"/>
      <c r="X58" s="299"/>
      <c r="Y58" s="289"/>
      <c r="Z58" s="289"/>
      <c r="AA58" s="299"/>
      <c r="AB58" s="299"/>
      <c r="AC58" s="289"/>
      <c r="AD58" s="289"/>
      <c r="AE58" s="299"/>
      <c r="AF58" s="299"/>
      <c r="AG58" s="289"/>
      <c r="AH58" s="289"/>
      <c r="AI58" s="299"/>
      <c r="AJ58" s="289"/>
      <c r="AK58" s="299"/>
    </row>
    <row r="59" spans="1:37" x14ac:dyDescent="0.2">
      <c r="A59" s="62" t="s">
        <v>39</v>
      </c>
      <c r="B59" s="485" t="s">
        <v>47</v>
      </c>
      <c r="C59" s="45" t="str">
        <f>'PROPOSAL BUDGET'!C61</f>
        <v>Insert Name</v>
      </c>
      <c r="D59" s="1062" t="s">
        <v>151</v>
      </c>
      <c r="E59" s="1062"/>
      <c r="F59" s="1062"/>
      <c r="G59" s="1062"/>
      <c r="H59" s="1062"/>
      <c r="I59" s="1062"/>
      <c r="J59" s="1062"/>
      <c r="K59" s="1062"/>
      <c r="L59" s="1062"/>
      <c r="M59" s="1062"/>
      <c r="N59" s="327">
        <v>0</v>
      </c>
      <c r="O59" s="299">
        <f>SUM(N59/12)</f>
        <v>0</v>
      </c>
      <c r="P59" s="289"/>
      <c r="Q59" s="934">
        <v>0</v>
      </c>
      <c r="R59" s="720" t="s">
        <v>30</v>
      </c>
      <c r="S59" s="570">
        <f>O59*Q59</f>
        <v>0</v>
      </c>
      <c r="T59" s="299"/>
      <c r="U59" s="935">
        <v>0</v>
      </c>
      <c r="V59" s="336" t="s">
        <v>30</v>
      </c>
      <c r="W59" s="347">
        <f>O59*U59*1.05</f>
        <v>0</v>
      </c>
      <c r="X59" s="299"/>
      <c r="Y59" s="936">
        <v>0</v>
      </c>
      <c r="Z59" s="334" t="s">
        <v>30</v>
      </c>
      <c r="AA59" s="683">
        <f>O59*Y59*1.05*1.05</f>
        <v>0</v>
      </c>
      <c r="AB59" s="299"/>
      <c r="AC59" s="935">
        <v>0</v>
      </c>
      <c r="AD59" s="336" t="s">
        <v>30</v>
      </c>
      <c r="AE59" s="347">
        <f>O59*AC59*1.05*1.05*1.05</f>
        <v>0</v>
      </c>
      <c r="AF59" s="299"/>
      <c r="AG59" s="934">
        <v>0</v>
      </c>
      <c r="AH59" s="720" t="s">
        <v>30</v>
      </c>
      <c r="AI59" s="570">
        <f>O59*AG59*1.05*1.05*1.05*1.05</f>
        <v>0</v>
      </c>
      <c r="AJ59" s="289"/>
      <c r="AK59" s="306">
        <f>S59+W59+AA59+AE59+AI59</f>
        <v>0</v>
      </c>
    </row>
    <row r="60" spans="1:37" x14ac:dyDescent="0.2">
      <c r="A60" s="62" t="s">
        <v>41</v>
      </c>
      <c r="B60" s="485" t="s">
        <v>47</v>
      </c>
      <c r="C60" s="45" t="str">
        <f>'PROPOSAL BUDGET'!C62</f>
        <v>Insert Name</v>
      </c>
      <c r="D60" s="1062" t="s">
        <v>151</v>
      </c>
      <c r="E60" s="1062"/>
      <c r="F60" s="1062"/>
      <c r="G60" s="1062"/>
      <c r="H60" s="1062"/>
      <c r="I60" s="1062"/>
      <c r="J60" s="1062"/>
      <c r="K60" s="1062"/>
      <c r="L60" s="1062"/>
      <c r="M60" s="1062"/>
      <c r="N60" s="327">
        <v>0</v>
      </c>
      <c r="O60" s="299">
        <f>SUM(N60/12)</f>
        <v>0</v>
      </c>
      <c r="P60" s="289"/>
      <c r="Q60" s="934">
        <v>0</v>
      </c>
      <c r="R60" s="720" t="s">
        <v>30</v>
      </c>
      <c r="S60" s="570">
        <f>O60*Q60</f>
        <v>0</v>
      </c>
      <c r="T60" s="299"/>
      <c r="U60" s="935">
        <v>0</v>
      </c>
      <c r="V60" s="336" t="s">
        <v>30</v>
      </c>
      <c r="W60" s="347">
        <f>O60*U60*1.05</f>
        <v>0</v>
      </c>
      <c r="X60" s="299"/>
      <c r="Y60" s="936">
        <v>0</v>
      </c>
      <c r="Z60" s="334" t="s">
        <v>30</v>
      </c>
      <c r="AA60" s="683">
        <f>O60*Y60*1.05*1.05</f>
        <v>0</v>
      </c>
      <c r="AB60" s="299"/>
      <c r="AC60" s="935">
        <v>0</v>
      </c>
      <c r="AD60" s="336" t="s">
        <v>30</v>
      </c>
      <c r="AE60" s="347">
        <f>O60*AC60*1.05*1.05*1.05</f>
        <v>0</v>
      </c>
      <c r="AF60" s="299"/>
      <c r="AG60" s="934">
        <v>0</v>
      </c>
      <c r="AH60" s="720" t="s">
        <v>30</v>
      </c>
      <c r="AI60" s="570">
        <f>O60*AG60*1.05*1.05*1.05*1.05</f>
        <v>0</v>
      </c>
      <c r="AJ60" s="289"/>
      <c r="AK60" s="306">
        <f>S60+W60+AA60+AE60+AI60</f>
        <v>0</v>
      </c>
    </row>
    <row r="61" spans="1:37" ht="13.5" customHeight="1" x14ac:dyDescent="0.2">
      <c r="A61" s="289"/>
      <c r="B61" s="289"/>
      <c r="C61" s="45"/>
      <c r="D61" s="355"/>
      <c r="E61" s="355"/>
      <c r="F61" s="355"/>
      <c r="G61" s="355"/>
      <c r="H61" s="355"/>
      <c r="I61" s="355"/>
      <c r="J61" s="355"/>
      <c r="K61" s="355"/>
      <c r="L61" s="355"/>
      <c r="M61" s="57" t="s">
        <v>53</v>
      </c>
      <c r="N61" s="327"/>
      <c r="O61" s="299"/>
      <c r="P61" s="289"/>
      <c r="Q61" s="289"/>
      <c r="R61" s="289"/>
      <c r="S61" s="299"/>
      <c r="T61" s="327"/>
      <c r="U61" s="289"/>
      <c r="V61" s="289"/>
      <c r="W61" s="299"/>
      <c r="X61" s="299"/>
      <c r="Y61" s="289"/>
      <c r="Z61" s="289"/>
      <c r="AA61" s="299"/>
      <c r="AB61" s="299"/>
      <c r="AC61" s="289"/>
      <c r="AD61" s="289"/>
      <c r="AE61" s="299"/>
      <c r="AF61" s="299"/>
      <c r="AG61" s="289"/>
      <c r="AH61" s="289"/>
      <c r="AI61" s="299"/>
      <c r="AJ61" s="289"/>
      <c r="AK61" s="299"/>
    </row>
    <row r="62" spans="1:37" x14ac:dyDescent="0.2">
      <c r="B62" s="67" t="s">
        <v>39</v>
      </c>
      <c r="C62" s="16" t="s">
        <v>54</v>
      </c>
      <c r="D62" s="57" t="s">
        <v>19</v>
      </c>
      <c r="E62" s="355"/>
      <c r="F62" s="57" t="s">
        <v>20</v>
      </c>
      <c r="G62" s="355"/>
      <c r="H62" s="57" t="s">
        <v>21</v>
      </c>
      <c r="I62" s="57"/>
      <c r="J62" s="57" t="s">
        <v>22</v>
      </c>
      <c r="K62" s="57"/>
      <c r="L62" s="57" t="s">
        <v>23</v>
      </c>
      <c r="M62" s="362">
        <v>0</v>
      </c>
      <c r="O62" s="299"/>
      <c r="P62" s="289"/>
      <c r="Q62" s="289"/>
      <c r="R62" s="289"/>
      <c r="S62" s="327"/>
      <c r="T62" s="327"/>
      <c r="U62" s="289"/>
      <c r="V62" s="289"/>
      <c r="W62" s="299"/>
      <c r="X62" s="299"/>
      <c r="Y62" s="289"/>
      <c r="Z62" s="289"/>
      <c r="AA62" s="299"/>
      <c r="AB62" s="299"/>
      <c r="AC62" s="289"/>
      <c r="AD62" s="289"/>
      <c r="AE62" s="299"/>
      <c r="AF62" s="299"/>
      <c r="AG62" s="289"/>
      <c r="AH62" s="289"/>
      <c r="AI62" s="299"/>
      <c r="AJ62" s="289"/>
      <c r="AK62" s="299"/>
    </row>
    <row r="63" spans="1:37" ht="12.75" customHeight="1" x14ac:dyDescent="0.2">
      <c r="A63" s="289"/>
      <c r="B63" s="289"/>
      <c r="C63" s="363" t="s">
        <v>55</v>
      </c>
      <c r="D63" s="18">
        <v>0</v>
      </c>
      <c r="E63" s="56"/>
      <c r="F63" s="18">
        <v>0</v>
      </c>
      <c r="G63" s="56"/>
      <c r="H63" s="18">
        <v>0</v>
      </c>
      <c r="I63" s="56"/>
      <c r="J63" s="18">
        <v>0</v>
      </c>
      <c r="K63" s="56"/>
      <c r="L63" s="18">
        <v>0</v>
      </c>
      <c r="M63" s="1157" t="s">
        <v>56</v>
      </c>
      <c r="N63" s="327"/>
      <c r="O63" s="299"/>
      <c r="P63" s="289"/>
      <c r="Q63" s="289"/>
      <c r="R63" s="289"/>
      <c r="S63" s="327"/>
      <c r="T63" s="327"/>
      <c r="U63" s="289"/>
      <c r="V63" s="289"/>
      <c r="W63" s="299"/>
      <c r="X63" s="299"/>
      <c r="Y63" s="289"/>
      <c r="Z63" s="289"/>
      <c r="AA63" s="299"/>
      <c r="AB63" s="299"/>
      <c r="AC63" s="289"/>
      <c r="AD63" s="289"/>
      <c r="AE63" s="299"/>
      <c r="AF63" s="299"/>
      <c r="AG63" s="289"/>
      <c r="AH63" s="289"/>
      <c r="AI63" s="299"/>
      <c r="AJ63" s="289"/>
      <c r="AK63" s="299"/>
    </row>
    <row r="64" spans="1:37" ht="13.5" customHeight="1" x14ac:dyDescent="0.2">
      <c r="A64" s="289"/>
      <c r="B64" s="289"/>
      <c r="C64" s="366" t="s">
        <v>57</v>
      </c>
      <c r="D64" s="19">
        <v>0</v>
      </c>
      <c r="E64" s="56"/>
      <c r="F64" s="19">
        <v>0</v>
      </c>
      <c r="G64" s="56"/>
      <c r="H64" s="19">
        <v>0</v>
      </c>
      <c r="I64" s="56"/>
      <c r="J64" s="19">
        <v>0</v>
      </c>
      <c r="K64" s="56"/>
      <c r="L64" s="19">
        <v>0</v>
      </c>
      <c r="M64" s="1158"/>
      <c r="N64" s="327">
        <f>SUM(M62*2080)</f>
        <v>0</v>
      </c>
      <c r="O64" s="299">
        <f>SUM(N64/12)</f>
        <v>0</v>
      </c>
      <c r="P64" s="289"/>
      <c r="Q64" s="934">
        <f>SUM(D64/173.33)</f>
        <v>0</v>
      </c>
      <c r="R64" s="720" t="s">
        <v>30</v>
      </c>
      <c r="S64" s="948">
        <f>O64*Q64</f>
        <v>0</v>
      </c>
      <c r="T64" s="327"/>
      <c r="U64" s="935">
        <f>SUM(F64/173.33)</f>
        <v>0</v>
      </c>
      <c r="V64" s="336" t="s">
        <v>30</v>
      </c>
      <c r="W64" s="347">
        <f>O64*U64*1.02</f>
        <v>0</v>
      </c>
      <c r="X64" s="299"/>
      <c r="Y64" s="936">
        <f>SUM(H64/173.33)</f>
        <v>0</v>
      </c>
      <c r="Z64" s="334" t="s">
        <v>30</v>
      </c>
      <c r="AA64" s="683">
        <f>O64*Y64*1.02*1.02</f>
        <v>0</v>
      </c>
      <c r="AB64" s="299"/>
      <c r="AC64" s="935">
        <f>SUM(J64/173.33)</f>
        <v>0</v>
      </c>
      <c r="AD64" s="336" t="s">
        <v>30</v>
      </c>
      <c r="AE64" s="347">
        <f>O64*AC64*1.02*1.02*1.02</f>
        <v>0</v>
      </c>
      <c r="AF64" s="299"/>
      <c r="AG64" s="934">
        <f>SUM(L64/173.33)</f>
        <v>0</v>
      </c>
      <c r="AH64" s="720" t="s">
        <v>30</v>
      </c>
      <c r="AI64" s="570">
        <f>O64*AG64*1.02*1.02*1.02*1.02</f>
        <v>0</v>
      </c>
      <c r="AJ64" s="289"/>
      <c r="AK64" s="306">
        <f>S64+W64+AA64+AE64+AI64</f>
        <v>0</v>
      </c>
    </row>
    <row r="65" spans="1:37" ht="6.75" customHeight="1" x14ac:dyDescent="0.2">
      <c r="A65" s="289"/>
      <c r="B65" s="289"/>
      <c r="C65" s="366"/>
      <c r="D65" s="365"/>
      <c r="E65" s="365"/>
      <c r="F65" s="365"/>
      <c r="G65" s="365"/>
      <c r="H65" s="365"/>
      <c r="I65" s="365"/>
      <c r="J65" s="365"/>
      <c r="K65" s="365"/>
      <c r="L65" s="365"/>
      <c r="M65" s="61"/>
      <c r="N65" s="327"/>
      <c r="O65" s="299"/>
      <c r="P65" s="289"/>
      <c r="Q65" s="949"/>
      <c r="R65" s="289"/>
      <c r="S65" s="327"/>
      <c r="T65" s="327"/>
      <c r="U65" s="289"/>
      <c r="V65" s="289"/>
      <c r="W65" s="299"/>
      <c r="X65" s="299"/>
      <c r="Y65" s="289"/>
      <c r="Z65" s="289"/>
      <c r="AA65" s="299"/>
      <c r="AB65" s="299"/>
      <c r="AC65" s="289"/>
      <c r="AD65" s="289"/>
      <c r="AE65" s="299"/>
      <c r="AF65" s="299"/>
      <c r="AG65" s="289"/>
      <c r="AH65" s="289"/>
      <c r="AI65" s="299"/>
      <c r="AJ65" s="289"/>
      <c r="AK65" s="299"/>
    </row>
    <row r="66" spans="1:37" x14ac:dyDescent="0.2">
      <c r="A66" s="289"/>
      <c r="B66" s="289"/>
      <c r="C66" s="368"/>
      <c r="D66" s="368"/>
      <c r="E66" s="368"/>
      <c r="F66" s="368"/>
      <c r="G66" s="368"/>
      <c r="H66" s="368"/>
      <c r="I66" s="368"/>
      <c r="J66" s="368"/>
      <c r="K66" s="368"/>
      <c r="L66" s="368"/>
      <c r="M66" s="57" t="s">
        <v>53</v>
      </c>
      <c r="N66" s="327"/>
      <c r="O66" s="299"/>
      <c r="P66" s="289"/>
      <c r="Q66" s="289"/>
      <c r="R66" s="289"/>
      <c r="S66" s="327"/>
      <c r="T66" s="327"/>
      <c r="U66" s="289"/>
      <c r="V66" s="289"/>
      <c r="W66" s="299"/>
      <c r="X66" s="299"/>
      <c r="Y66" s="289"/>
      <c r="Z66" s="289"/>
      <c r="AA66" s="299"/>
      <c r="AB66" s="299"/>
      <c r="AC66" s="289"/>
      <c r="AD66" s="289"/>
      <c r="AE66" s="299"/>
      <c r="AF66" s="299"/>
      <c r="AG66" s="289"/>
      <c r="AH66" s="289"/>
      <c r="AI66" s="299"/>
      <c r="AJ66" s="289"/>
      <c r="AK66" s="299"/>
    </row>
    <row r="67" spans="1:37" x14ac:dyDescent="0.2">
      <c r="B67" s="67" t="s">
        <v>41</v>
      </c>
      <c r="C67" s="1" t="s">
        <v>58</v>
      </c>
      <c r="D67" s="57" t="s">
        <v>19</v>
      </c>
      <c r="E67" s="355"/>
      <c r="F67" s="57" t="s">
        <v>20</v>
      </c>
      <c r="G67" s="355"/>
      <c r="H67" s="57" t="s">
        <v>21</v>
      </c>
      <c r="I67" s="57"/>
      <c r="J67" s="57" t="s">
        <v>22</v>
      </c>
      <c r="K67" s="57"/>
      <c r="L67" s="57" t="s">
        <v>23</v>
      </c>
      <c r="M67" s="362">
        <v>0</v>
      </c>
      <c r="N67" s="327"/>
      <c r="O67" s="299"/>
      <c r="P67" s="289"/>
      <c r="Q67" s="289"/>
      <c r="R67" s="289"/>
      <c r="S67" s="327"/>
      <c r="T67" s="327"/>
      <c r="U67" s="289"/>
      <c r="V67" s="289"/>
      <c r="W67" s="299"/>
      <c r="X67" s="299"/>
      <c r="Y67" s="289"/>
      <c r="Z67" s="289"/>
      <c r="AA67" s="299"/>
      <c r="AB67" s="299"/>
      <c r="AC67" s="289"/>
      <c r="AD67" s="289"/>
      <c r="AE67" s="299"/>
      <c r="AF67" s="299"/>
      <c r="AG67" s="289"/>
      <c r="AH67" s="289"/>
      <c r="AI67" s="299"/>
      <c r="AJ67" s="289"/>
      <c r="AK67" s="299"/>
    </row>
    <row r="68" spans="1:37" ht="13.5" customHeight="1" x14ac:dyDescent="0.2">
      <c r="A68" s="289"/>
      <c r="B68" s="289"/>
      <c r="C68" s="363" t="s">
        <v>55</v>
      </c>
      <c r="D68" s="18">
        <v>0</v>
      </c>
      <c r="E68" s="56"/>
      <c r="F68" s="18">
        <v>0</v>
      </c>
      <c r="G68" s="56"/>
      <c r="H68" s="18">
        <v>0</v>
      </c>
      <c r="I68" s="56"/>
      <c r="J68" s="18">
        <v>0</v>
      </c>
      <c r="K68" s="56"/>
      <c r="L68" s="18">
        <v>0</v>
      </c>
      <c r="M68" s="1157" t="s">
        <v>56</v>
      </c>
      <c r="N68" s="327"/>
      <c r="O68" s="299"/>
      <c r="P68" s="289"/>
      <c r="Q68" s="289"/>
      <c r="R68" s="289"/>
      <c r="S68" s="327"/>
      <c r="T68" s="327"/>
      <c r="U68" s="289"/>
      <c r="V68" s="289"/>
      <c r="W68" s="299"/>
      <c r="X68" s="299"/>
      <c r="Y68" s="289"/>
      <c r="Z68" s="289"/>
      <c r="AA68" s="299"/>
      <c r="AB68" s="299"/>
      <c r="AC68" s="289"/>
      <c r="AD68" s="289"/>
      <c r="AE68" s="299"/>
      <c r="AF68" s="299"/>
      <c r="AG68" s="289"/>
      <c r="AH68" s="289"/>
      <c r="AI68" s="299"/>
      <c r="AJ68" s="289"/>
      <c r="AK68" s="299"/>
    </row>
    <row r="69" spans="1:37" ht="13.5" customHeight="1" x14ac:dyDescent="0.2">
      <c r="A69" s="289"/>
      <c r="B69" s="289"/>
      <c r="C69" s="366" t="s">
        <v>57</v>
      </c>
      <c r="D69" s="19">
        <v>0</v>
      </c>
      <c r="E69" s="56"/>
      <c r="F69" s="19">
        <v>0</v>
      </c>
      <c r="G69" s="56"/>
      <c r="H69" s="19">
        <v>0</v>
      </c>
      <c r="I69" s="56"/>
      <c r="J69" s="19">
        <v>0</v>
      </c>
      <c r="K69" s="56"/>
      <c r="L69" s="19">
        <v>0</v>
      </c>
      <c r="M69" s="1158"/>
      <c r="N69" s="327">
        <f>SUM(M67*2080)</f>
        <v>0</v>
      </c>
      <c r="O69" s="299">
        <f>SUM(N69/12)</f>
        <v>0</v>
      </c>
      <c r="P69" s="289"/>
      <c r="Q69" s="934">
        <f>SUM(D69/173.33)</f>
        <v>0</v>
      </c>
      <c r="R69" s="720" t="s">
        <v>30</v>
      </c>
      <c r="S69" s="948">
        <f>O69*Q69</f>
        <v>0</v>
      </c>
      <c r="T69" s="327"/>
      <c r="U69" s="935">
        <f>SUM(F69/173.33)</f>
        <v>0</v>
      </c>
      <c r="V69" s="336" t="s">
        <v>30</v>
      </c>
      <c r="W69" s="347">
        <f>O69*U69*1.02</f>
        <v>0</v>
      </c>
      <c r="X69" s="299"/>
      <c r="Y69" s="936">
        <f>SUM(H69/173.33)</f>
        <v>0</v>
      </c>
      <c r="Z69" s="334" t="s">
        <v>30</v>
      </c>
      <c r="AA69" s="683">
        <f>O69*Y69*1.02*1.02</f>
        <v>0</v>
      </c>
      <c r="AB69" s="299"/>
      <c r="AC69" s="935">
        <f>SUM(J69/173.33)</f>
        <v>0</v>
      </c>
      <c r="AD69" s="336" t="s">
        <v>30</v>
      </c>
      <c r="AE69" s="347">
        <f>O69*AC69*1.02*1.02*1.02</f>
        <v>0</v>
      </c>
      <c r="AF69" s="299"/>
      <c r="AG69" s="934">
        <f>SUM(L69/173.33)</f>
        <v>0</v>
      </c>
      <c r="AH69" s="720" t="s">
        <v>30</v>
      </c>
      <c r="AI69" s="570">
        <f>O69*AG69*1.02*1.02*1.02*1.02</f>
        <v>0</v>
      </c>
      <c r="AJ69" s="289"/>
      <c r="AK69" s="306">
        <f>S69+W69+AA69+AE69+AI69</f>
        <v>0</v>
      </c>
    </row>
    <row r="70" spans="1:37" ht="6" customHeight="1" x14ac:dyDescent="0.2">
      <c r="A70" s="289"/>
      <c r="B70" s="289"/>
      <c r="C70" s="289"/>
      <c r="D70" s="289"/>
      <c r="E70" s="289"/>
      <c r="F70" s="289"/>
      <c r="G70" s="289"/>
      <c r="H70" s="289"/>
      <c r="I70" s="289"/>
      <c r="J70" s="289"/>
      <c r="K70" s="289"/>
      <c r="L70" s="289"/>
      <c r="M70" s="289"/>
      <c r="N70" s="289"/>
      <c r="O70" s="299"/>
      <c r="P70" s="289"/>
      <c r="Q70" s="289"/>
      <c r="R70" s="289"/>
      <c r="S70" s="327"/>
      <c r="T70" s="327"/>
      <c r="U70" s="327"/>
      <c r="V70" s="327"/>
      <c r="W70" s="327"/>
      <c r="X70" s="327"/>
      <c r="Y70" s="327"/>
      <c r="Z70" s="327"/>
      <c r="AA70" s="327"/>
      <c r="AB70" s="327"/>
      <c r="AC70" s="327"/>
      <c r="AD70" s="327"/>
      <c r="AE70" s="327"/>
      <c r="AF70" s="327"/>
      <c r="AG70" s="327"/>
      <c r="AH70" s="327"/>
      <c r="AI70" s="327"/>
      <c r="AJ70" s="289"/>
      <c r="AK70" s="289"/>
    </row>
    <row r="71" spans="1:37" s="17" customFormat="1" x14ac:dyDescent="0.2">
      <c r="A71" s="326"/>
      <c r="B71" s="326"/>
      <c r="C71" s="1123" t="s">
        <v>152</v>
      </c>
      <c r="D71" s="1124"/>
      <c r="E71" s="1124"/>
      <c r="F71" s="1124"/>
      <c r="G71" s="1124"/>
      <c r="H71" s="1124"/>
      <c r="I71" s="1124"/>
      <c r="J71" s="1124"/>
      <c r="K71" s="1124"/>
      <c r="L71" s="1124"/>
      <c r="M71" s="1124"/>
      <c r="N71" s="1124"/>
      <c r="O71" s="1124"/>
      <c r="P71" s="369"/>
      <c r="Q71" s="123"/>
      <c r="R71" s="123"/>
      <c r="S71" s="124">
        <f>SUM(S22:S70)</f>
        <v>0</v>
      </c>
      <c r="T71" s="124"/>
      <c r="U71" s="124"/>
      <c r="V71" s="124"/>
      <c r="W71" s="124">
        <f>SUM(W22:W69)</f>
        <v>0</v>
      </c>
      <c r="X71" s="124"/>
      <c r="Y71" s="124"/>
      <c r="Z71" s="124"/>
      <c r="AA71" s="124">
        <f>SUM(AA22:AA69)</f>
        <v>0</v>
      </c>
      <c r="AB71" s="124"/>
      <c r="AC71" s="124"/>
      <c r="AD71" s="124"/>
      <c r="AE71" s="124">
        <f>SUM(AE22:AE69)</f>
        <v>0</v>
      </c>
      <c r="AF71" s="124"/>
      <c r="AG71" s="124"/>
      <c r="AH71" s="124"/>
      <c r="AI71" s="124">
        <f>SUM(AI22:AI69)</f>
        <v>0</v>
      </c>
      <c r="AJ71" s="123"/>
      <c r="AK71" s="125">
        <f>S71+W71+AA71+AE71+AI71</f>
        <v>0</v>
      </c>
    </row>
    <row r="72" spans="1:37" ht="4.5" customHeight="1" thickBot="1" x14ac:dyDescent="0.25">
      <c r="A72" s="289"/>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row>
    <row r="73" spans="1:37" ht="13.5" thickBot="1" x14ac:dyDescent="0.25">
      <c r="A73" s="1070" t="s">
        <v>60</v>
      </c>
      <c r="B73" s="1071"/>
      <c r="C73" s="1071"/>
      <c r="D73" s="1071"/>
      <c r="E73" s="1071"/>
      <c r="F73" s="1071"/>
      <c r="G73" s="1071"/>
      <c r="H73" s="1071"/>
      <c r="I73" s="1071"/>
      <c r="J73" s="1071"/>
      <c r="K73" s="1071"/>
      <c r="L73" s="1071"/>
      <c r="M73" s="1071"/>
      <c r="N73" s="1071"/>
      <c r="O73" s="1071"/>
      <c r="P73" s="1071"/>
      <c r="Q73" s="1071"/>
      <c r="R73" s="1071"/>
      <c r="S73" s="1072"/>
      <c r="T73" s="119"/>
      <c r="U73" s="119"/>
      <c r="V73" s="119"/>
      <c r="W73" s="119"/>
      <c r="X73" s="119"/>
      <c r="Y73" s="119"/>
      <c r="Z73" s="119"/>
      <c r="AA73" s="119"/>
      <c r="AB73" s="119"/>
      <c r="AC73" s="119"/>
      <c r="AD73" s="119"/>
      <c r="AE73" s="119"/>
      <c r="AF73" s="119"/>
      <c r="AG73" s="119"/>
      <c r="AH73" s="119"/>
      <c r="AI73" s="119"/>
      <c r="AJ73" s="119"/>
      <c r="AK73" s="119"/>
    </row>
    <row r="74" spans="1:37" ht="3" customHeight="1" x14ac:dyDescent="0.2">
      <c r="C74" s="5"/>
      <c r="D74" s="289"/>
      <c r="E74" s="289"/>
      <c r="F74" s="289"/>
      <c r="G74" s="289"/>
      <c r="H74" s="289"/>
      <c r="I74" s="289"/>
      <c r="J74" s="289"/>
      <c r="K74" s="289"/>
      <c r="L74" s="289"/>
      <c r="M74" s="289"/>
      <c r="N74" s="15"/>
      <c r="O74" s="15"/>
      <c r="P74" s="15"/>
      <c r="Q74" s="15"/>
      <c r="R74" s="15"/>
      <c r="S74" s="15"/>
      <c r="T74" s="15"/>
      <c r="U74" s="15"/>
      <c r="V74" s="15"/>
      <c r="W74" s="15"/>
      <c r="X74" s="15"/>
      <c r="Y74" s="15"/>
      <c r="Z74" s="15"/>
      <c r="AA74" s="15"/>
      <c r="AB74" s="15"/>
      <c r="AC74" s="15"/>
      <c r="AD74" s="15"/>
      <c r="AE74" s="15"/>
      <c r="AF74" s="15"/>
      <c r="AG74" s="15"/>
      <c r="AH74" s="15"/>
      <c r="AI74" s="15"/>
      <c r="AJ74" s="15"/>
      <c r="AK74" s="15"/>
    </row>
    <row r="75" spans="1:37" x14ac:dyDescent="0.2">
      <c r="A75" s="289"/>
      <c r="B75" s="60" t="str">
        <f>B22</f>
        <v>PI/PD:</v>
      </c>
      <c r="C75" s="289">
        <f>C22</f>
        <v>0</v>
      </c>
      <c r="D75" s="1062" t="s">
        <v>29</v>
      </c>
      <c r="E75" s="1062"/>
      <c r="F75" s="1062"/>
      <c r="G75" s="1062"/>
      <c r="H75" s="1062"/>
      <c r="I75" s="1062"/>
      <c r="J75" s="1062"/>
      <c r="K75" s="1062"/>
      <c r="L75" s="1062"/>
      <c r="M75" s="1062"/>
      <c r="N75" s="289"/>
      <c r="O75" s="371">
        <f>'PROPOSAL BUDGET'!O78</f>
        <v>0.51200000000000001</v>
      </c>
      <c r="P75" s="289"/>
      <c r="Q75" s="720"/>
      <c r="R75" s="720"/>
      <c r="S75" s="570">
        <f>S22*O75</f>
        <v>0</v>
      </c>
      <c r="T75" s="299"/>
      <c r="U75" s="336"/>
      <c r="V75" s="336"/>
      <c r="W75" s="347">
        <f>W22*O75</f>
        <v>0</v>
      </c>
      <c r="X75" s="299"/>
      <c r="Y75" s="334"/>
      <c r="Z75" s="334"/>
      <c r="AA75" s="683">
        <f>AA22*O75</f>
        <v>0</v>
      </c>
      <c r="AB75" s="299"/>
      <c r="AC75" s="336"/>
      <c r="AD75" s="336"/>
      <c r="AE75" s="347">
        <f>AE22*O75</f>
        <v>0</v>
      </c>
      <c r="AF75" s="299"/>
      <c r="AG75" s="720"/>
      <c r="AH75" s="720"/>
      <c r="AI75" s="570">
        <f>AI22*O75</f>
        <v>0</v>
      </c>
      <c r="AJ75" s="289"/>
      <c r="AK75" s="306">
        <f>S75+W75+AA75+AE75+AI75</f>
        <v>0</v>
      </c>
    </row>
    <row r="76" spans="1:37" x14ac:dyDescent="0.2">
      <c r="A76" s="289"/>
      <c r="B76" s="60" t="str">
        <f>B23</f>
        <v>PI/PD:</v>
      </c>
      <c r="C76" s="289">
        <f>C23</f>
        <v>0</v>
      </c>
      <c r="D76" s="1062" t="s">
        <v>31</v>
      </c>
      <c r="E76" s="1062"/>
      <c r="F76" s="1062"/>
      <c r="G76" s="1062"/>
      <c r="H76" s="1062"/>
      <c r="I76" s="1062"/>
      <c r="J76" s="1062"/>
      <c r="K76" s="1062"/>
      <c r="L76" s="1062"/>
      <c r="M76" s="1062"/>
      <c r="N76" s="289"/>
      <c r="O76" s="371">
        <f>'PROPOSAL BUDGET'!O79</f>
        <v>8.8499999999999995E-2</v>
      </c>
      <c r="P76" s="289"/>
      <c r="Q76" s="720"/>
      <c r="R76" s="720"/>
      <c r="S76" s="570">
        <f>S23*O76</f>
        <v>0</v>
      </c>
      <c r="T76" s="299"/>
      <c r="U76" s="336"/>
      <c r="V76" s="336"/>
      <c r="W76" s="347">
        <f>W23*O76</f>
        <v>0</v>
      </c>
      <c r="X76" s="299"/>
      <c r="Y76" s="334"/>
      <c r="Z76" s="334"/>
      <c r="AA76" s="683">
        <f>AA23*O76</f>
        <v>0</v>
      </c>
      <c r="AB76" s="299"/>
      <c r="AC76" s="336"/>
      <c r="AD76" s="336"/>
      <c r="AE76" s="347">
        <f>AE23*O76</f>
        <v>0</v>
      </c>
      <c r="AF76" s="299"/>
      <c r="AG76" s="720"/>
      <c r="AH76" s="720"/>
      <c r="AI76" s="570">
        <f>AI23*O76</f>
        <v>0</v>
      </c>
      <c r="AJ76" s="289"/>
      <c r="AK76" s="306">
        <f>S76+W76+AA76+AE76+AI76</f>
        <v>0</v>
      </c>
    </row>
    <row r="77" spans="1:37" ht="4.5" customHeight="1" thickBot="1" x14ac:dyDescent="0.25">
      <c r="A77" s="289"/>
      <c r="B77" s="60"/>
      <c r="C77" s="104"/>
      <c r="D77" s="356"/>
      <c r="E77" s="356"/>
      <c r="F77" s="356"/>
      <c r="G77" s="356"/>
      <c r="H77" s="356"/>
      <c r="I77" s="356"/>
      <c r="J77" s="356"/>
      <c r="K77" s="356"/>
      <c r="L77" s="356"/>
      <c r="M77" s="356"/>
      <c r="N77" s="289"/>
      <c r="O77" s="371"/>
      <c r="P77" s="289"/>
      <c r="Q77" s="289"/>
      <c r="R77" s="289"/>
      <c r="S77" s="299"/>
      <c r="T77" s="299"/>
      <c r="U77" s="289"/>
      <c r="V77" s="289"/>
      <c r="W77" s="299"/>
      <c r="X77" s="299"/>
      <c r="Y77" s="289"/>
      <c r="Z77" s="289"/>
      <c r="AA77" s="299"/>
      <c r="AB77" s="299"/>
      <c r="AC77" s="289"/>
      <c r="AD77" s="289"/>
      <c r="AE77" s="299"/>
      <c r="AF77" s="299"/>
      <c r="AG77" s="289"/>
      <c r="AH77" s="289"/>
      <c r="AI77" s="299"/>
      <c r="AJ77" s="289"/>
      <c r="AK77" s="299"/>
    </row>
    <row r="78" spans="1:37" ht="4.5" customHeight="1" x14ac:dyDescent="0.2">
      <c r="A78" s="418"/>
      <c r="B78" s="427"/>
      <c r="C78" s="428"/>
      <c r="D78" s="421"/>
      <c r="E78" s="421"/>
      <c r="F78" s="421"/>
      <c r="G78" s="421"/>
      <c r="H78" s="421"/>
      <c r="I78" s="421"/>
      <c r="J78" s="421"/>
      <c r="K78" s="421"/>
      <c r="L78" s="421"/>
      <c r="M78" s="421"/>
      <c r="N78" s="419"/>
      <c r="O78" s="424"/>
      <c r="P78" s="309"/>
      <c r="Q78" s="419"/>
      <c r="R78" s="419"/>
      <c r="S78" s="425"/>
      <c r="T78" s="308"/>
      <c r="U78" s="419"/>
      <c r="V78" s="419"/>
      <c r="W78" s="425"/>
      <c r="X78" s="308"/>
      <c r="Y78" s="419"/>
      <c r="Z78" s="419"/>
      <c r="AA78" s="425"/>
      <c r="AB78" s="308"/>
      <c r="AC78" s="419"/>
      <c r="AD78" s="419"/>
      <c r="AE78" s="425"/>
      <c r="AF78" s="308"/>
      <c r="AG78" s="419"/>
      <c r="AH78" s="419"/>
      <c r="AI78" s="425"/>
      <c r="AJ78" s="309"/>
      <c r="AK78" s="449"/>
    </row>
    <row r="79" spans="1:37" ht="15.75" x14ac:dyDescent="0.25">
      <c r="A79" s="429" t="s">
        <v>32</v>
      </c>
      <c r="B79" s="998" t="str">
        <f>B27</f>
        <v xml:space="preserve">PI/PD: </v>
      </c>
      <c r="C79" s="963">
        <f>C27</f>
        <v>0</v>
      </c>
      <c r="D79" s="312"/>
      <c r="E79" s="312"/>
      <c r="F79" s="1125" t="s">
        <v>34</v>
      </c>
      <c r="G79" s="1125"/>
      <c r="H79" s="1125"/>
      <c r="I79" s="1125"/>
      <c r="J79" s="1125"/>
      <c r="K79" s="1125"/>
      <c r="L79" s="1125"/>
      <c r="M79" s="312"/>
      <c r="N79" s="110" t="s">
        <v>61</v>
      </c>
      <c r="O79" s="372">
        <f>'PROPOSAL BUDGET'!O82</f>
        <v>0.58660000000000001</v>
      </c>
      <c r="P79" s="289"/>
      <c r="Q79" s="314">
        <v>0</v>
      </c>
      <c r="R79" s="312" t="s">
        <v>30</v>
      </c>
      <c r="S79" s="313">
        <f>O79*S27</f>
        <v>0</v>
      </c>
      <c r="T79" s="299"/>
      <c r="U79" s="314">
        <v>0</v>
      </c>
      <c r="V79" s="312" t="s">
        <v>30</v>
      </c>
      <c r="W79" s="313">
        <f>O79*W27</f>
        <v>0</v>
      </c>
      <c r="X79" s="299"/>
      <c r="Y79" s="314">
        <v>0</v>
      </c>
      <c r="Z79" s="312" t="s">
        <v>30</v>
      </c>
      <c r="AA79" s="313">
        <f>O79*AA27</f>
        <v>0</v>
      </c>
      <c r="AB79" s="299"/>
      <c r="AC79" s="314">
        <v>0</v>
      </c>
      <c r="AD79" s="312" t="s">
        <v>30</v>
      </c>
      <c r="AE79" s="313">
        <f>O79*AE27</f>
        <v>0</v>
      </c>
      <c r="AF79" s="299"/>
      <c r="AG79" s="314">
        <v>0</v>
      </c>
      <c r="AH79" s="312" t="s">
        <v>30</v>
      </c>
      <c r="AI79" s="313">
        <f>O79*AI27</f>
        <v>0</v>
      </c>
      <c r="AJ79" s="289"/>
      <c r="AK79" s="331">
        <f>S79+W79+AA79+AE79+AI79</f>
        <v>0</v>
      </c>
    </row>
    <row r="80" spans="1:37" ht="2.25" customHeight="1" x14ac:dyDescent="0.25">
      <c r="A80" s="450"/>
      <c r="B80" s="451"/>
      <c r="C80" s="361"/>
      <c r="D80" s="289"/>
      <c r="E80" s="289"/>
      <c r="F80" s="356"/>
      <c r="G80" s="356"/>
      <c r="H80" s="356"/>
      <c r="I80" s="356"/>
      <c r="J80" s="356"/>
      <c r="K80" s="356"/>
      <c r="L80" s="356"/>
      <c r="M80" s="289"/>
      <c r="N80" s="171"/>
      <c r="O80" s="371"/>
      <c r="P80" s="289"/>
      <c r="Q80" s="307"/>
      <c r="R80" s="289"/>
      <c r="S80" s="289"/>
      <c r="T80" s="299"/>
      <c r="U80" s="307"/>
      <c r="V80" s="289"/>
      <c r="W80" s="299"/>
      <c r="X80" s="299"/>
      <c r="Y80" s="307"/>
      <c r="Z80" s="289"/>
      <c r="AA80" s="299"/>
      <c r="AB80" s="299"/>
      <c r="AC80" s="307"/>
      <c r="AD80" s="289"/>
      <c r="AE80" s="299"/>
      <c r="AF80" s="299"/>
      <c r="AG80" s="307"/>
      <c r="AH80" s="289"/>
      <c r="AI80" s="299"/>
      <c r="AJ80" s="289"/>
      <c r="AK80" s="316"/>
    </row>
    <row r="81" spans="1:37" ht="15" customHeight="1" x14ac:dyDescent="0.2">
      <c r="A81" s="423"/>
      <c r="B81" s="430" t="str">
        <f>B79</f>
        <v xml:space="preserve">PI/PD: </v>
      </c>
      <c r="C81" s="963">
        <f>C79</f>
        <v>0</v>
      </c>
      <c r="D81" s="414"/>
      <c r="E81" s="414"/>
      <c r="F81" s="414"/>
      <c r="G81" s="414"/>
      <c r="H81" s="1125" t="s">
        <v>62</v>
      </c>
      <c r="I81" s="1125"/>
      <c r="J81" s="1125"/>
      <c r="K81" s="414"/>
      <c r="L81" s="414"/>
      <c r="M81" s="414"/>
      <c r="N81" s="110" t="s">
        <v>37</v>
      </c>
      <c r="O81" s="372">
        <f>'PROPOSAL BUDGET'!O84</f>
        <v>0.10680000000000001</v>
      </c>
      <c r="P81" s="289"/>
      <c r="Q81" s="314">
        <v>0</v>
      </c>
      <c r="R81" s="312" t="s">
        <v>30</v>
      </c>
      <c r="S81" s="313">
        <f>O81*S29</f>
        <v>0</v>
      </c>
      <c r="T81" s="299"/>
      <c r="U81" s="314">
        <v>0</v>
      </c>
      <c r="V81" s="312" t="s">
        <v>30</v>
      </c>
      <c r="W81" s="313">
        <f>O81*W29</f>
        <v>0</v>
      </c>
      <c r="X81" s="299"/>
      <c r="Y81" s="314">
        <v>0</v>
      </c>
      <c r="Z81" s="312" t="s">
        <v>30</v>
      </c>
      <c r="AA81" s="313">
        <f>O81*AA29</f>
        <v>0</v>
      </c>
      <c r="AB81" s="299"/>
      <c r="AC81" s="314">
        <v>0</v>
      </c>
      <c r="AD81" s="312" t="s">
        <v>30</v>
      </c>
      <c r="AE81" s="313">
        <f>O81*AE29</f>
        <v>0</v>
      </c>
      <c r="AF81" s="299"/>
      <c r="AG81" s="314">
        <v>0</v>
      </c>
      <c r="AH81" s="312" t="s">
        <v>30</v>
      </c>
      <c r="AI81" s="313">
        <f>O81*AI29</f>
        <v>0</v>
      </c>
      <c r="AJ81" s="289"/>
      <c r="AK81" s="331">
        <f>S81+W81+AA81+AE81+AI81</f>
        <v>0</v>
      </c>
    </row>
    <row r="82" spans="1:37" ht="3" customHeight="1" x14ac:dyDescent="0.2">
      <c r="A82" s="373"/>
      <c r="B82" s="60"/>
      <c r="C82" s="361"/>
      <c r="D82" s="356"/>
      <c r="E82" s="356"/>
      <c r="F82" s="356"/>
      <c r="G82" s="356"/>
      <c r="H82" s="356"/>
      <c r="I82" s="356"/>
      <c r="J82" s="356"/>
      <c r="K82" s="356"/>
      <c r="L82" s="356"/>
      <c r="M82" s="356"/>
      <c r="N82" s="171"/>
      <c r="O82" s="371"/>
      <c r="P82" s="289"/>
      <c r="Q82" s="307"/>
      <c r="R82" s="289"/>
      <c r="S82" s="299"/>
      <c r="T82" s="299"/>
      <c r="U82" s="307"/>
      <c r="V82" s="289"/>
      <c r="W82" s="299"/>
      <c r="X82" s="299"/>
      <c r="Y82" s="307"/>
      <c r="Z82" s="289"/>
      <c r="AA82" s="299"/>
      <c r="AB82" s="299"/>
      <c r="AC82" s="307"/>
      <c r="AD82" s="289"/>
      <c r="AE82" s="299"/>
      <c r="AF82" s="299"/>
      <c r="AG82" s="307"/>
      <c r="AH82" s="289"/>
      <c r="AI82" s="299"/>
      <c r="AJ82" s="289"/>
      <c r="AK82" s="316"/>
    </row>
    <row r="83" spans="1:37" ht="15.75" x14ac:dyDescent="0.25">
      <c r="A83" s="172" t="s">
        <v>32</v>
      </c>
      <c r="B83" s="1000" t="str">
        <f>B31</f>
        <v>PI/PD:</v>
      </c>
      <c r="C83" s="999">
        <f>C32</f>
        <v>0</v>
      </c>
      <c r="D83" s="329"/>
      <c r="E83" s="329"/>
      <c r="F83" s="1156" t="s">
        <v>62</v>
      </c>
      <c r="G83" s="1156"/>
      <c r="H83" s="1156"/>
      <c r="I83" s="1156"/>
      <c r="J83" s="1156"/>
      <c r="K83" s="1156"/>
      <c r="L83" s="1156"/>
      <c r="M83" s="329"/>
      <c r="N83" s="375"/>
      <c r="O83" s="375">
        <f>'PROPOSAL BUDGET'!O86</f>
        <v>0.64449999999999996</v>
      </c>
      <c r="P83" s="289"/>
      <c r="Q83" s="330">
        <v>0</v>
      </c>
      <c r="R83" s="329" t="s">
        <v>30</v>
      </c>
      <c r="S83" s="306">
        <f>O83*S32</f>
        <v>0</v>
      </c>
      <c r="T83" s="299"/>
      <c r="U83" s="330">
        <v>0</v>
      </c>
      <c r="V83" s="329" t="s">
        <v>30</v>
      </c>
      <c r="W83" s="306">
        <f>O83*W32</f>
        <v>0</v>
      </c>
      <c r="X83" s="299"/>
      <c r="Y83" s="330">
        <v>0</v>
      </c>
      <c r="Z83" s="329" t="s">
        <v>30</v>
      </c>
      <c r="AA83" s="306">
        <f>O83*AA32</f>
        <v>0</v>
      </c>
      <c r="AB83" s="299"/>
      <c r="AC83" s="330">
        <v>0</v>
      </c>
      <c r="AD83" s="329" t="s">
        <v>30</v>
      </c>
      <c r="AE83" s="306">
        <f>O83*AE32</f>
        <v>0</v>
      </c>
      <c r="AF83" s="299"/>
      <c r="AG83" s="330">
        <v>0</v>
      </c>
      <c r="AH83" s="329" t="s">
        <v>30</v>
      </c>
      <c r="AI83" s="306">
        <f>O83*AI32</f>
        <v>0</v>
      </c>
      <c r="AJ83" s="289"/>
      <c r="AK83" s="331">
        <f>S83+W83+AA83+AE83+AI83</f>
        <v>0</v>
      </c>
    </row>
    <row r="84" spans="1:37" ht="4.5" customHeight="1" thickBot="1" x14ac:dyDescent="0.3">
      <c r="A84" s="122"/>
      <c r="B84" s="282"/>
      <c r="C84" s="317"/>
      <c r="D84" s="317"/>
      <c r="E84" s="317"/>
      <c r="F84" s="378"/>
      <c r="G84" s="378"/>
      <c r="H84" s="378"/>
      <c r="I84" s="378"/>
      <c r="J84" s="378"/>
      <c r="K84" s="378"/>
      <c r="L84" s="378"/>
      <c r="M84" s="317"/>
      <c r="N84" s="379"/>
      <c r="O84" s="379"/>
      <c r="P84" s="321"/>
      <c r="Q84" s="320"/>
      <c r="R84" s="317"/>
      <c r="S84" s="318"/>
      <c r="T84" s="319"/>
      <c r="U84" s="320"/>
      <c r="V84" s="317"/>
      <c r="W84" s="318"/>
      <c r="X84" s="319"/>
      <c r="Y84" s="320"/>
      <c r="Z84" s="317"/>
      <c r="AA84" s="318"/>
      <c r="AB84" s="319"/>
      <c r="AC84" s="320"/>
      <c r="AD84" s="317"/>
      <c r="AE84" s="318"/>
      <c r="AF84" s="319"/>
      <c r="AG84" s="320"/>
      <c r="AH84" s="317"/>
      <c r="AI84" s="318"/>
      <c r="AJ84" s="321"/>
      <c r="AK84" s="322"/>
    </row>
    <row r="85" spans="1:37" ht="2.25" customHeight="1" x14ac:dyDescent="0.2">
      <c r="A85" s="289"/>
      <c r="B85" s="60"/>
      <c r="C85" s="289"/>
      <c r="D85" s="356"/>
      <c r="E85" s="356"/>
      <c r="F85" s="356"/>
      <c r="G85" s="356"/>
      <c r="H85" s="356"/>
      <c r="I85" s="356"/>
      <c r="J85" s="356"/>
      <c r="K85" s="356"/>
      <c r="L85" s="356"/>
      <c r="M85" s="356"/>
      <c r="N85" s="289"/>
      <c r="O85" s="371"/>
      <c r="P85" s="289"/>
      <c r="Q85" s="289"/>
      <c r="R85" s="289"/>
      <c r="S85" s="299"/>
      <c r="T85" s="299"/>
      <c r="U85" s="289"/>
      <c r="V85" s="289"/>
      <c r="W85" s="299"/>
      <c r="X85" s="299"/>
      <c r="Y85" s="289"/>
      <c r="Z85" s="289"/>
      <c r="AA85" s="299"/>
      <c r="AB85" s="299"/>
      <c r="AC85" s="289"/>
      <c r="AD85" s="289"/>
      <c r="AE85" s="299"/>
      <c r="AF85" s="299"/>
      <c r="AG85" s="289"/>
      <c r="AH85" s="289"/>
      <c r="AI85" s="299"/>
      <c r="AJ85" s="289"/>
      <c r="AK85" s="299"/>
    </row>
    <row r="86" spans="1:37" x14ac:dyDescent="0.2">
      <c r="A86" s="67" t="s">
        <v>39</v>
      </c>
      <c r="B86" s="480" t="str">
        <f>B34</f>
        <v>Co-I/PI:</v>
      </c>
      <c r="C86" s="289" t="str">
        <f>C34</f>
        <v>Insert Name</v>
      </c>
      <c r="D86" s="1062" t="s">
        <v>29</v>
      </c>
      <c r="E86" s="1062"/>
      <c r="F86" s="1062"/>
      <c r="G86" s="1062"/>
      <c r="H86" s="1062"/>
      <c r="I86" s="1062"/>
      <c r="J86" s="1062"/>
      <c r="K86" s="1062"/>
      <c r="L86" s="1062"/>
      <c r="M86" s="1062"/>
      <c r="N86" s="289"/>
      <c r="O86" s="371">
        <f>'PROPOSAL BUDGET'!O89</f>
        <v>0.51200000000000001</v>
      </c>
      <c r="P86" s="289"/>
      <c r="Q86" s="720"/>
      <c r="R86" s="720"/>
      <c r="S86" s="570">
        <f>S34*O86</f>
        <v>0</v>
      </c>
      <c r="T86" s="299"/>
      <c r="U86" s="336"/>
      <c r="V86" s="336"/>
      <c r="W86" s="347">
        <f>W34*O86</f>
        <v>0</v>
      </c>
      <c r="X86" s="299"/>
      <c r="Y86" s="334"/>
      <c r="Z86" s="334"/>
      <c r="AA86" s="683">
        <f>AA34*O86</f>
        <v>0</v>
      </c>
      <c r="AB86" s="299"/>
      <c r="AC86" s="336"/>
      <c r="AD86" s="336"/>
      <c r="AE86" s="347">
        <f>AE34*O86</f>
        <v>0</v>
      </c>
      <c r="AF86" s="299"/>
      <c r="AG86" s="720"/>
      <c r="AH86" s="720"/>
      <c r="AI86" s="570">
        <f>AI34*O86</f>
        <v>0</v>
      </c>
      <c r="AJ86" s="289"/>
      <c r="AK86" s="306">
        <f>S86+W86+AA86+AE86+AI86</f>
        <v>0</v>
      </c>
    </row>
    <row r="87" spans="1:37" x14ac:dyDescent="0.2">
      <c r="A87" s="1"/>
      <c r="B87" s="481" t="str">
        <f>B35</f>
        <v>Co-I/PI:</v>
      </c>
      <c r="C87" s="289" t="str">
        <f>C35</f>
        <v>Insert Name</v>
      </c>
      <c r="D87" s="1062" t="s">
        <v>31</v>
      </c>
      <c r="E87" s="1062"/>
      <c r="F87" s="1062"/>
      <c r="G87" s="1062"/>
      <c r="H87" s="1062"/>
      <c r="I87" s="1062"/>
      <c r="J87" s="1062"/>
      <c r="K87" s="1062"/>
      <c r="L87" s="1062"/>
      <c r="M87" s="1062"/>
      <c r="N87" s="289"/>
      <c r="O87" s="371">
        <f>'PROPOSAL BUDGET'!O90</f>
        <v>8.8499999999999995E-2</v>
      </c>
      <c r="P87" s="289"/>
      <c r="Q87" s="720"/>
      <c r="R87" s="720"/>
      <c r="S87" s="570">
        <f>S35*O87</f>
        <v>0</v>
      </c>
      <c r="T87" s="299"/>
      <c r="U87" s="336"/>
      <c r="V87" s="336"/>
      <c r="W87" s="347">
        <f>W35*O87</f>
        <v>0</v>
      </c>
      <c r="X87" s="299"/>
      <c r="Y87" s="334"/>
      <c r="Z87" s="334"/>
      <c r="AA87" s="683">
        <f>AA35*O87</f>
        <v>0</v>
      </c>
      <c r="AB87" s="299"/>
      <c r="AC87" s="336"/>
      <c r="AD87" s="336"/>
      <c r="AE87" s="347">
        <f>AE35*O87</f>
        <v>0</v>
      </c>
      <c r="AF87" s="299"/>
      <c r="AG87" s="720"/>
      <c r="AH87" s="720"/>
      <c r="AI87" s="570">
        <f>AI35*O87</f>
        <v>0</v>
      </c>
      <c r="AJ87" s="289"/>
      <c r="AK87" s="306">
        <f>S87+W87+AA87+AE87+AI87</f>
        <v>0</v>
      </c>
    </row>
    <row r="88" spans="1:37" ht="4.5" customHeight="1" x14ac:dyDescent="0.2">
      <c r="A88" s="1"/>
      <c r="B88" s="481"/>
      <c r="C88" s="289"/>
      <c r="D88" s="356"/>
      <c r="E88" s="356"/>
      <c r="F88" s="356"/>
      <c r="G88" s="356"/>
      <c r="H88" s="356"/>
      <c r="I88" s="356"/>
      <c r="J88" s="356"/>
      <c r="K88" s="356"/>
      <c r="L88" s="356"/>
      <c r="M88" s="356"/>
      <c r="N88" s="289"/>
      <c r="O88" s="371"/>
      <c r="P88" s="289"/>
      <c r="Q88" s="289"/>
      <c r="R88" s="289"/>
      <c r="S88" s="299"/>
      <c r="T88" s="299"/>
      <c r="U88" s="289"/>
      <c r="V88" s="289"/>
      <c r="W88" s="299"/>
      <c r="X88" s="299"/>
      <c r="Y88" s="289"/>
      <c r="Z88" s="289"/>
      <c r="AA88" s="299"/>
      <c r="AB88" s="299"/>
      <c r="AC88" s="289"/>
      <c r="AD88" s="289"/>
      <c r="AE88" s="299"/>
      <c r="AF88" s="299"/>
      <c r="AG88" s="289"/>
      <c r="AH88" s="289"/>
      <c r="AI88" s="299"/>
      <c r="AJ88" s="289"/>
      <c r="AK88" s="299"/>
    </row>
    <row r="89" spans="1:37" x14ac:dyDescent="0.2">
      <c r="A89" s="67" t="s">
        <v>41</v>
      </c>
      <c r="B89" s="480" t="str">
        <f>B37</f>
        <v>Co-I/PI:</v>
      </c>
      <c r="C89" s="289" t="str">
        <f>C37</f>
        <v>Insert Name</v>
      </c>
      <c r="D89" s="1062" t="s">
        <v>29</v>
      </c>
      <c r="E89" s="1062"/>
      <c r="F89" s="1062"/>
      <c r="G89" s="1062"/>
      <c r="H89" s="1062"/>
      <c r="I89" s="1062"/>
      <c r="J89" s="1062"/>
      <c r="K89" s="1062"/>
      <c r="L89" s="1062"/>
      <c r="M89" s="1062"/>
      <c r="N89" s="289"/>
      <c r="O89" s="371">
        <f>'PROPOSAL BUDGET'!O92</f>
        <v>0.51200000000000001</v>
      </c>
      <c r="P89" s="289"/>
      <c r="Q89" s="720"/>
      <c r="R89" s="720"/>
      <c r="S89" s="570">
        <f>S37*O89</f>
        <v>0</v>
      </c>
      <c r="T89" s="299"/>
      <c r="U89" s="336"/>
      <c r="V89" s="336"/>
      <c r="W89" s="347">
        <f>W37*O89</f>
        <v>0</v>
      </c>
      <c r="X89" s="299"/>
      <c r="Y89" s="334"/>
      <c r="Z89" s="334"/>
      <c r="AA89" s="683">
        <f>AA37*O89</f>
        <v>0</v>
      </c>
      <c r="AB89" s="299"/>
      <c r="AC89" s="336"/>
      <c r="AD89" s="336"/>
      <c r="AE89" s="347">
        <f>AE37*O89</f>
        <v>0</v>
      </c>
      <c r="AF89" s="299"/>
      <c r="AG89" s="720"/>
      <c r="AH89" s="720"/>
      <c r="AI89" s="570">
        <f>AI37*O89</f>
        <v>0</v>
      </c>
      <c r="AJ89" s="289"/>
      <c r="AK89" s="306">
        <f>S89+W89+AA89+AE89+AI89</f>
        <v>0</v>
      </c>
    </row>
    <row r="90" spans="1:37" x14ac:dyDescent="0.2">
      <c r="A90" s="1"/>
      <c r="B90" s="481" t="str">
        <f>B38</f>
        <v>Co-I/PI:</v>
      </c>
      <c r="C90" s="289" t="str">
        <f>C38</f>
        <v>Insert Name</v>
      </c>
      <c r="D90" s="1062" t="s">
        <v>31</v>
      </c>
      <c r="E90" s="1062"/>
      <c r="F90" s="1062"/>
      <c r="G90" s="1062"/>
      <c r="H90" s="1062"/>
      <c r="I90" s="1062"/>
      <c r="J90" s="1062"/>
      <c r="K90" s="1062"/>
      <c r="L90" s="1062"/>
      <c r="M90" s="1062"/>
      <c r="N90" s="289"/>
      <c r="O90" s="371">
        <f>'PROPOSAL BUDGET'!O93</f>
        <v>8.8499999999999995E-2</v>
      </c>
      <c r="P90" s="289"/>
      <c r="Q90" s="720"/>
      <c r="R90" s="720"/>
      <c r="S90" s="570">
        <f>S38*O90</f>
        <v>0</v>
      </c>
      <c r="T90" s="299"/>
      <c r="U90" s="336"/>
      <c r="V90" s="336"/>
      <c r="W90" s="347">
        <f>W38*O90</f>
        <v>0</v>
      </c>
      <c r="X90" s="299"/>
      <c r="Y90" s="334"/>
      <c r="Z90" s="334"/>
      <c r="AA90" s="683">
        <f>AA38*O90</f>
        <v>0</v>
      </c>
      <c r="AB90" s="299"/>
      <c r="AC90" s="336"/>
      <c r="AD90" s="336"/>
      <c r="AE90" s="347">
        <f>AE38*O90</f>
        <v>0</v>
      </c>
      <c r="AF90" s="299"/>
      <c r="AG90" s="720"/>
      <c r="AH90" s="720"/>
      <c r="AI90" s="570">
        <f>AI38*O90</f>
        <v>0</v>
      </c>
      <c r="AJ90" s="289"/>
      <c r="AK90" s="306">
        <f>S90+W90+AA90+AE90+AI90</f>
        <v>0</v>
      </c>
    </row>
    <row r="91" spans="1:37" ht="5.25" customHeight="1" x14ac:dyDescent="0.2">
      <c r="A91" s="1"/>
      <c r="B91" s="481"/>
      <c r="C91" s="289"/>
      <c r="D91" s="356"/>
      <c r="E91" s="356"/>
      <c r="F91" s="356"/>
      <c r="G91" s="356"/>
      <c r="H91" s="356"/>
      <c r="I91" s="356"/>
      <c r="J91" s="356"/>
      <c r="K91" s="356"/>
      <c r="L91" s="356"/>
      <c r="M91" s="356"/>
      <c r="N91" s="289"/>
      <c r="O91" s="371"/>
      <c r="P91" s="289"/>
      <c r="Q91" s="289"/>
      <c r="R91" s="289"/>
      <c r="S91" s="299"/>
      <c r="T91" s="299"/>
      <c r="U91" s="289"/>
      <c r="V91" s="289"/>
      <c r="W91" s="299"/>
      <c r="X91" s="299"/>
      <c r="Y91" s="289"/>
      <c r="Z91" s="289"/>
      <c r="AA91" s="299"/>
      <c r="AB91" s="299"/>
      <c r="AC91" s="289"/>
      <c r="AD91" s="289"/>
      <c r="AE91" s="299"/>
      <c r="AF91" s="299"/>
      <c r="AG91" s="289"/>
      <c r="AH91" s="289"/>
      <c r="AI91" s="299"/>
      <c r="AJ91" s="289"/>
      <c r="AK91" s="299"/>
    </row>
    <row r="92" spans="1:37" x14ac:dyDescent="0.2">
      <c r="A92" s="67" t="s">
        <v>42</v>
      </c>
      <c r="B92" s="480" t="str">
        <f>B40</f>
        <v>Co-I/PI:</v>
      </c>
      <c r="C92" s="289" t="str">
        <f>C40</f>
        <v>Insert Name</v>
      </c>
      <c r="D92" s="1062" t="s">
        <v>29</v>
      </c>
      <c r="E92" s="1062"/>
      <c r="F92" s="1062"/>
      <c r="G92" s="1062"/>
      <c r="H92" s="1062"/>
      <c r="I92" s="1062"/>
      <c r="J92" s="1062"/>
      <c r="K92" s="1062"/>
      <c r="L92" s="1062"/>
      <c r="M92" s="1062"/>
      <c r="N92" s="289"/>
      <c r="O92" s="371">
        <f>'PROPOSAL BUDGET'!O95</f>
        <v>0.51200000000000001</v>
      </c>
      <c r="P92" s="289"/>
      <c r="Q92" s="720"/>
      <c r="R92" s="720"/>
      <c r="S92" s="570">
        <f>S40*O92</f>
        <v>0</v>
      </c>
      <c r="T92" s="299"/>
      <c r="U92" s="336"/>
      <c r="V92" s="336"/>
      <c r="W92" s="347">
        <f>W40*O92</f>
        <v>0</v>
      </c>
      <c r="X92" s="299"/>
      <c r="Y92" s="334"/>
      <c r="Z92" s="334"/>
      <c r="AA92" s="683">
        <f>AA40*O92</f>
        <v>0</v>
      </c>
      <c r="AB92" s="299"/>
      <c r="AC92" s="336"/>
      <c r="AD92" s="336"/>
      <c r="AE92" s="347">
        <f>AE40*O92</f>
        <v>0</v>
      </c>
      <c r="AF92" s="299"/>
      <c r="AG92" s="720"/>
      <c r="AH92" s="720"/>
      <c r="AI92" s="570">
        <f>AI40*O92</f>
        <v>0</v>
      </c>
      <c r="AJ92" s="289"/>
      <c r="AK92" s="306">
        <f>S92+W92+AA92+AE92+AI92</f>
        <v>0</v>
      </c>
    </row>
    <row r="93" spans="1:37" x14ac:dyDescent="0.2">
      <c r="A93" s="1"/>
      <c r="B93" s="481" t="str">
        <f>B41</f>
        <v>Co-I/PI:</v>
      </c>
      <c r="C93" s="289" t="str">
        <f>C41</f>
        <v>Insert Name</v>
      </c>
      <c r="D93" s="1062" t="s">
        <v>31</v>
      </c>
      <c r="E93" s="1062"/>
      <c r="F93" s="1062"/>
      <c r="G93" s="1062"/>
      <c r="H93" s="1062"/>
      <c r="I93" s="1062"/>
      <c r="J93" s="1062"/>
      <c r="K93" s="1062"/>
      <c r="L93" s="1062"/>
      <c r="M93" s="1062"/>
      <c r="N93" s="289"/>
      <c r="O93" s="371">
        <f>'PROPOSAL BUDGET'!O96</f>
        <v>8.8499999999999995E-2</v>
      </c>
      <c r="P93" s="289"/>
      <c r="Q93" s="720"/>
      <c r="R93" s="720"/>
      <c r="S93" s="570">
        <f>S41*O93</f>
        <v>0</v>
      </c>
      <c r="T93" s="299"/>
      <c r="U93" s="336"/>
      <c r="V93" s="336"/>
      <c r="W93" s="347">
        <f>W41*O93</f>
        <v>0</v>
      </c>
      <c r="X93" s="299"/>
      <c r="Y93" s="334"/>
      <c r="Z93" s="334"/>
      <c r="AA93" s="683">
        <f>AA41*O93</f>
        <v>0</v>
      </c>
      <c r="AB93" s="299"/>
      <c r="AC93" s="336"/>
      <c r="AD93" s="336"/>
      <c r="AE93" s="347">
        <f>AE41*O93</f>
        <v>0</v>
      </c>
      <c r="AF93" s="299"/>
      <c r="AG93" s="720"/>
      <c r="AH93" s="720"/>
      <c r="AI93" s="570">
        <f>AI41*O93</f>
        <v>0</v>
      </c>
      <c r="AJ93" s="289"/>
      <c r="AK93" s="306">
        <f>S93+W93+AA93+AE93+AI93</f>
        <v>0</v>
      </c>
    </row>
    <row r="94" spans="1:37" ht="3.75" customHeight="1" x14ac:dyDescent="0.2">
      <c r="A94" s="1"/>
      <c r="B94" s="481"/>
      <c r="C94" s="289"/>
      <c r="D94" s="356"/>
      <c r="E94" s="356"/>
      <c r="F94" s="356"/>
      <c r="G94" s="356"/>
      <c r="H94" s="356"/>
      <c r="I94" s="356"/>
      <c r="J94" s="356"/>
      <c r="K94" s="356"/>
      <c r="L94" s="356"/>
      <c r="M94" s="356"/>
      <c r="N94" s="289"/>
      <c r="O94" s="371"/>
      <c r="P94" s="289"/>
      <c r="Q94" s="289"/>
      <c r="R94" s="289"/>
      <c r="S94" s="299"/>
      <c r="T94" s="299"/>
      <c r="U94" s="289"/>
      <c r="V94" s="289"/>
      <c r="W94" s="299"/>
      <c r="X94" s="299"/>
      <c r="Y94" s="289"/>
      <c r="Z94" s="289"/>
      <c r="AA94" s="299"/>
      <c r="AB94" s="299"/>
      <c r="AC94" s="289"/>
      <c r="AD94" s="289"/>
      <c r="AE94" s="299"/>
      <c r="AF94" s="299"/>
      <c r="AG94" s="289"/>
      <c r="AH94" s="289"/>
      <c r="AI94" s="299"/>
      <c r="AJ94" s="289"/>
      <c r="AK94" s="299"/>
    </row>
    <row r="95" spans="1:37" x14ac:dyDescent="0.2">
      <c r="A95" s="67" t="s">
        <v>43</v>
      </c>
      <c r="B95" s="480" t="str">
        <f>B43</f>
        <v>Co-I/PI:</v>
      </c>
      <c r="C95" s="289" t="str">
        <f>C40</f>
        <v>Insert Name</v>
      </c>
      <c r="D95" s="1062" t="s">
        <v>29</v>
      </c>
      <c r="E95" s="1062"/>
      <c r="F95" s="1062"/>
      <c r="G95" s="1062"/>
      <c r="H95" s="1062"/>
      <c r="I95" s="1062"/>
      <c r="J95" s="1062"/>
      <c r="K95" s="1062"/>
      <c r="L95" s="1062"/>
      <c r="M95" s="1062"/>
      <c r="N95" s="289"/>
      <c r="O95" s="371">
        <f>'PROPOSAL BUDGET'!O98</f>
        <v>0.51200000000000001</v>
      </c>
      <c r="P95" s="289"/>
      <c r="Q95" s="720"/>
      <c r="R95" s="720"/>
      <c r="S95" s="570">
        <f>S43*O95</f>
        <v>0</v>
      </c>
      <c r="T95" s="299"/>
      <c r="U95" s="336"/>
      <c r="V95" s="336"/>
      <c r="W95" s="347">
        <f>W43*O95</f>
        <v>0</v>
      </c>
      <c r="X95" s="299"/>
      <c r="Y95" s="334"/>
      <c r="Z95" s="334"/>
      <c r="AA95" s="683">
        <f>AA43*O95</f>
        <v>0</v>
      </c>
      <c r="AB95" s="299"/>
      <c r="AC95" s="336"/>
      <c r="AD95" s="336"/>
      <c r="AE95" s="347">
        <f>AE43*O95</f>
        <v>0</v>
      </c>
      <c r="AF95" s="299"/>
      <c r="AG95" s="720"/>
      <c r="AH95" s="720"/>
      <c r="AI95" s="570">
        <f>AI43*O95</f>
        <v>0</v>
      </c>
      <c r="AJ95" s="289"/>
      <c r="AK95" s="306">
        <f>S95+W95+AA95+AE95+AI95</f>
        <v>0</v>
      </c>
    </row>
    <row r="96" spans="1:37" x14ac:dyDescent="0.2">
      <c r="A96" s="1"/>
      <c r="B96" s="481" t="str">
        <f>B44</f>
        <v>Co-I/PI:</v>
      </c>
      <c r="C96" s="289" t="str">
        <f>C41</f>
        <v>Insert Name</v>
      </c>
      <c r="D96" s="1062" t="s">
        <v>31</v>
      </c>
      <c r="E96" s="1062"/>
      <c r="F96" s="1062"/>
      <c r="G96" s="1062"/>
      <c r="H96" s="1062"/>
      <c r="I96" s="1062"/>
      <c r="J96" s="1062"/>
      <c r="K96" s="1062"/>
      <c r="L96" s="1062"/>
      <c r="M96" s="1062"/>
      <c r="N96" s="289"/>
      <c r="O96" s="371">
        <f>'PROPOSAL BUDGET'!O99</f>
        <v>8.8499999999999995E-2</v>
      </c>
      <c r="P96" s="289"/>
      <c r="Q96" s="720"/>
      <c r="R96" s="720"/>
      <c r="S96" s="570">
        <f>S44*O96</f>
        <v>0</v>
      </c>
      <c r="T96" s="299"/>
      <c r="U96" s="336"/>
      <c r="V96" s="336"/>
      <c r="W96" s="347">
        <f>W44*O96</f>
        <v>0</v>
      </c>
      <c r="X96" s="299"/>
      <c r="Y96" s="334"/>
      <c r="Z96" s="334"/>
      <c r="AA96" s="683">
        <f>AA44*O96</f>
        <v>0</v>
      </c>
      <c r="AB96" s="299"/>
      <c r="AC96" s="336"/>
      <c r="AD96" s="336"/>
      <c r="AE96" s="347">
        <f>AE44*O96</f>
        <v>0</v>
      </c>
      <c r="AF96" s="299"/>
      <c r="AG96" s="720"/>
      <c r="AH96" s="720"/>
      <c r="AI96" s="570">
        <f>AI44*O96</f>
        <v>0</v>
      </c>
      <c r="AJ96" s="289"/>
      <c r="AK96" s="306">
        <f>S96+W96+AA96+AE96+AI96</f>
        <v>0</v>
      </c>
    </row>
    <row r="97" spans="1:37" ht="6" customHeight="1" x14ac:dyDescent="0.2">
      <c r="A97" s="1"/>
      <c r="B97" s="1"/>
      <c r="C97" s="289"/>
      <c r="D97" s="361"/>
      <c r="E97" s="361"/>
      <c r="F97" s="361"/>
      <c r="G97" s="361"/>
      <c r="H97" s="361"/>
      <c r="I97" s="361"/>
      <c r="J97" s="361"/>
      <c r="K97" s="361"/>
      <c r="L97" s="361"/>
      <c r="M97" s="361"/>
      <c r="N97" s="289"/>
      <c r="O97" s="371"/>
      <c r="P97" s="289"/>
      <c r="Q97" s="289"/>
      <c r="R97" s="289"/>
      <c r="S97" s="299"/>
      <c r="T97" s="299"/>
      <c r="U97" s="289"/>
      <c r="V97" s="289"/>
      <c r="W97" s="299"/>
      <c r="X97" s="299"/>
      <c r="Y97" s="289"/>
      <c r="Z97" s="289"/>
      <c r="AA97" s="299"/>
      <c r="AB97" s="299"/>
      <c r="AC97" s="289"/>
      <c r="AD97" s="289"/>
      <c r="AE97" s="299"/>
      <c r="AF97" s="299"/>
      <c r="AG97" s="289"/>
      <c r="AH97" s="289"/>
      <c r="AI97" s="299"/>
      <c r="AJ97" s="289"/>
      <c r="AK97" s="299"/>
    </row>
    <row r="98" spans="1:37" ht="15" customHeight="1" x14ac:dyDescent="0.2">
      <c r="A98" s="62" t="s">
        <v>39</v>
      </c>
      <c r="B98" s="485" t="str">
        <f>'PROPOSAL BUDGET'!B50</f>
        <v>TBD</v>
      </c>
      <c r="C98" s="355" t="str">
        <f>C48</f>
        <v>Insert Name</v>
      </c>
      <c r="D98" s="1062" t="s">
        <v>150</v>
      </c>
      <c r="E98" s="1062"/>
      <c r="F98" s="1062"/>
      <c r="G98" s="1062"/>
      <c r="H98" s="1062"/>
      <c r="I98" s="1062"/>
      <c r="J98" s="1062"/>
      <c r="K98" s="1062"/>
      <c r="L98" s="1062"/>
      <c r="M98" s="1062"/>
      <c r="N98" s="289"/>
      <c r="O98" s="371">
        <f>'PROPOSAL BUDGET'!O101</f>
        <v>0.61629999999999996</v>
      </c>
      <c r="P98" s="289"/>
      <c r="Q98" s="720"/>
      <c r="R98" s="720"/>
      <c r="S98" s="570">
        <f>S48*O98</f>
        <v>0</v>
      </c>
      <c r="T98" s="299"/>
      <c r="U98" s="336"/>
      <c r="V98" s="336"/>
      <c r="W98" s="347">
        <f>W48*O98</f>
        <v>0</v>
      </c>
      <c r="X98" s="299"/>
      <c r="Y98" s="334"/>
      <c r="Z98" s="334"/>
      <c r="AA98" s="683">
        <f>AA48*O98</f>
        <v>0</v>
      </c>
      <c r="AB98" s="299"/>
      <c r="AC98" s="336"/>
      <c r="AD98" s="336"/>
      <c r="AE98" s="347">
        <f>AE48*O98</f>
        <v>0</v>
      </c>
      <c r="AF98" s="299"/>
      <c r="AG98" s="720"/>
      <c r="AH98" s="720"/>
      <c r="AI98" s="570">
        <f>AI48*O98</f>
        <v>0</v>
      </c>
      <c r="AJ98" s="289"/>
      <c r="AK98" s="306">
        <f>S98+W98+AA98+AE98+AI98</f>
        <v>0</v>
      </c>
    </row>
    <row r="99" spans="1:37" ht="15" customHeight="1" x14ac:dyDescent="0.2">
      <c r="A99" s="62" t="s">
        <v>41</v>
      </c>
      <c r="B99" s="485" t="str">
        <f>'PROPOSAL BUDGET'!B51</f>
        <v>TBD</v>
      </c>
      <c r="C99" s="355" t="str">
        <f>C49</f>
        <v>Insert Name</v>
      </c>
      <c r="D99" s="1062" t="s">
        <v>150</v>
      </c>
      <c r="E99" s="1062"/>
      <c r="F99" s="1062"/>
      <c r="G99" s="1062"/>
      <c r="H99" s="1062"/>
      <c r="I99" s="1062"/>
      <c r="J99" s="1062"/>
      <c r="K99" s="1062"/>
      <c r="L99" s="1062"/>
      <c r="M99" s="1062"/>
      <c r="N99" s="289"/>
      <c r="O99" s="371">
        <f>'PROPOSAL BUDGET'!O102</f>
        <v>0.61629999999999996</v>
      </c>
      <c r="P99" s="289"/>
      <c r="Q99" s="720"/>
      <c r="R99" s="720"/>
      <c r="S99" s="570">
        <f>S49*O99</f>
        <v>0</v>
      </c>
      <c r="T99" s="299"/>
      <c r="U99" s="336"/>
      <c r="V99" s="336"/>
      <c r="W99" s="347">
        <f>W49*O99</f>
        <v>0</v>
      </c>
      <c r="X99" s="299"/>
      <c r="Y99" s="334"/>
      <c r="Z99" s="334"/>
      <c r="AA99" s="683">
        <f>AA49*O99</f>
        <v>0</v>
      </c>
      <c r="AB99" s="299"/>
      <c r="AC99" s="336"/>
      <c r="AD99" s="336"/>
      <c r="AE99" s="347">
        <f>AE49*O99</f>
        <v>0</v>
      </c>
      <c r="AF99" s="299"/>
      <c r="AG99" s="720"/>
      <c r="AH99" s="720"/>
      <c r="AI99" s="570">
        <f>AI49*O99</f>
        <v>0</v>
      </c>
      <c r="AJ99" s="289"/>
      <c r="AK99" s="306">
        <f>S99+W99+AA99+AE99+AI99</f>
        <v>0</v>
      </c>
    </row>
    <row r="100" spans="1:37" ht="11.25" customHeight="1" x14ac:dyDescent="0.2">
      <c r="A100" s="62" t="s">
        <v>42</v>
      </c>
      <c r="B100" s="485" t="str">
        <f>'PROPOSAL BUDGET'!B52</f>
        <v>TBD</v>
      </c>
      <c r="C100" s="355" t="str">
        <f>C50</f>
        <v>Insert Name</v>
      </c>
      <c r="D100" s="1062" t="s">
        <v>150</v>
      </c>
      <c r="E100" s="1062"/>
      <c r="F100" s="1062"/>
      <c r="G100" s="1062"/>
      <c r="H100" s="1062"/>
      <c r="I100" s="1062"/>
      <c r="J100" s="1062"/>
      <c r="K100" s="1062"/>
      <c r="L100" s="1062"/>
      <c r="M100" s="1062"/>
      <c r="N100" s="289"/>
      <c r="O100" s="371">
        <f>'PROPOSAL BUDGET'!O103</f>
        <v>0.61629999999999996</v>
      </c>
      <c r="P100" s="289"/>
      <c r="Q100" s="720"/>
      <c r="R100" s="720"/>
      <c r="S100" s="570">
        <f>S50*O100</f>
        <v>0</v>
      </c>
      <c r="T100" s="299"/>
      <c r="U100" s="336"/>
      <c r="V100" s="336"/>
      <c r="W100" s="347">
        <f>W50*O100</f>
        <v>0</v>
      </c>
      <c r="X100" s="299"/>
      <c r="Y100" s="334"/>
      <c r="Z100" s="334"/>
      <c r="AA100" s="683">
        <f>AA50*O100</f>
        <v>0</v>
      </c>
      <c r="AB100" s="299"/>
      <c r="AC100" s="336"/>
      <c r="AD100" s="336"/>
      <c r="AE100" s="347">
        <f>AE50*O100</f>
        <v>0</v>
      </c>
      <c r="AF100" s="299"/>
      <c r="AG100" s="720"/>
      <c r="AH100" s="720"/>
      <c r="AI100" s="570">
        <f>AI50*O100</f>
        <v>0</v>
      </c>
      <c r="AJ100" s="289"/>
      <c r="AK100" s="306">
        <f>S100+W100+AA100+AE100+AI100</f>
        <v>0</v>
      </c>
    </row>
    <row r="101" spans="1:37" ht="14.25" customHeight="1" x14ac:dyDescent="0.2">
      <c r="A101" s="62" t="s">
        <v>43</v>
      </c>
      <c r="B101" s="485" t="str">
        <f>'PROPOSAL BUDGET'!B53</f>
        <v>TBD</v>
      </c>
      <c r="C101" s="355" t="str">
        <f>C51</f>
        <v>Insert Name</v>
      </c>
      <c r="D101" s="1062" t="s">
        <v>150</v>
      </c>
      <c r="E101" s="1062"/>
      <c r="F101" s="1062"/>
      <c r="G101" s="1062"/>
      <c r="H101" s="1062"/>
      <c r="I101" s="1062"/>
      <c r="J101" s="1062"/>
      <c r="K101" s="1062"/>
      <c r="L101" s="1062"/>
      <c r="M101" s="1062"/>
      <c r="N101" s="289"/>
      <c r="O101" s="371">
        <f>'PROPOSAL BUDGET'!O104</f>
        <v>0.61629999999999996</v>
      </c>
      <c r="P101" s="289"/>
      <c r="Q101" s="720"/>
      <c r="R101" s="720"/>
      <c r="S101" s="570">
        <f>S51*O101</f>
        <v>0</v>
      </c>
      <c r="T101" s="299"/>
      <c r="U101" s="336"/>
      <c r="V101" s="336"/>
      <c r="W101" s="347">
        <f>W51*O101</f>
        <v>0</v>
      </c>
      <c r="X101" s="299"/>
      <c r="Y101" s="334"/>
      <c r="Z101" s="334"/>
      <c r="AA101" s="683">
        <f>AA51*O101</f>
        <v>0</v>
      </c>
      <c r="AB101" s="299"/>
      <c r="AC101" s="336"/>
      <c r="AD101" s="336"/>
      <c r="AE101" s="347">
        <f>AE51*O101</f>
        <v>0</v>
      </c>
      <c r="AF101" s="299"/>
      <c r="AG101" s="720"/>
      <c r="AH101" s="720"/>
      <c r="AI101" s="570">
        <f>AI51*O101</f>
        <v>0</v>
      </c>
      <c r="AJ101" s="289"/>
      <c r="AK101" s="306">
        <f>S101+W101+AA101+AE101+AI101</f>
        <v>0</v>
      </c>
    </row>
    <row r="102" spans="1:37" ht="6.75" customHeight="1" x14ac:dyDescent="0.2">
      <c r="A102" s="63"/>
      <c r="B102" s="57"/>
      <c r="C102" s="355"/>
      <c r="D102" s="355"/>
      <c r="E102" s="355"/>
      <c r="F102" s="355"/>
      <c r="G102" s="355"/>
      <c r="H102" s="356"/>
      <c r="I102" s="355"/>
      <c r="J102" s="355"/>
      <c r="K102" s="355"/>
      <c r="L102" s="355"/>
      <c r="M102" s="356"/>
      <c r="N102" s="289"/>
      <c r="O102" s="371"/>
      <c r="P102" s="289"/>
      <c r="Q102" s="289"/>
      <c r="R102" s="289"/>
      <c r="S102" s="299"/>
      <c r="T102" s="299"/>
      <c r="U102" s="289"/>
      <c r="V102" s="289"/>
      <c r="W102" s="299"/>
      <c r="X102" s="299"/>
      <c r="Y102" s="289"/>
      <c r="Z102" s="289"/>
      <c r="AA102" s="299"/>
      <c r="AB102" s="299"/>
      <c r="AC102" s="289"/>
      <c r="AD102" s="289"/>
      <c r="AE102" s="299"/>
      <c r="AF102" s="299"/>
      <c r="AG102" s="289"/>
      <c r="AH102" s="289"/>
      <c r="AI102" s="299"/>
      <c r="AJ102" s="289"/>
      <c r="AK102" s="299"/>
    </row>
    <row r="103" spans="1:37" ht="12" customHeight="1" x14ac:dyDescent="0.2">
      <c r="A103" s="62" t="s">
        <v>39</v>
      </c>
      <c r="B103" s="485" t="str">
        <f t="shared" ref="B103:C106" si="0">B54</f>
        <v>TBD</v>
      </c>
      <c r="C103" s="355" t="str">
        <f t="shared" si="0"/>
        <v>Insert Name</v>
      </c>
      <c r="D103" s="1062" t="s">
        <v>50</v>
      </c>
      <c r="E103" s="1062"/>
      <c r="F103" s="1062"/>
      <c r="G103" s="1062"/>
      <c r="H103" s="1062"/>
      <c r="I103" s="1062"/>
      <c r="J103" s="1062"/>
      <c r="K103" s="1062"/>
      <c r="L103" s="1062"/>
      <c r="M103" s="1062"/>
      <c r="N103" s="289"/>
      <c r="O103" s="371">
        <f>'PROPOSAL BUDGET'!O106</f>
        <v>0.64449999999999996</v>
      </c>
      <c r="P103" s="289"/>
      <c r="Q103" s="720"/>
      <c r="R103" s="720"/>
      <c r="S103" s="570">
        <f>S54*O103</f>
        <v>0</v>
      </c>
      <c r="T103" s="299"/>
      <c r="U103" s="336"/>
      <c r="V103" s="336"/>
      <c r="W103" s="347">
        <f>W54*O103</f>
        <v>0</v>
      </c>
      <c r="X103" s="299"/>
      <c r="Y103" s="334"/>
      <c r="Z103" s="334"/>
      <c r="AA103" s="683">
        <f>AA54*O103</f>
        <v>0</v>
      </c>
      <c r="AB103" s="299"/>
      <c r="AC103" s="336"/>
      <c r="AD103" s="336"/>
      <c r="AE103" s="347">
        <f>AE54*O103</f>
        <v>0</v>
      </c>
      <c r="AF103" s="299"/>
      <c r="AG103" s="720"/>
      <c r="AH103" s="720"/>
      <c r="AI103" s="570">
        <f>AI54*O103</f>
        <v>0</v>
      </c>
      <c r="AJ103" s="289"/>
      <c r="AK103" s="306">
        <f>S103+W103+AA103+AE103+AI103</f>
        <v>0</v>
      </c>
    </row>
    <row r="104" spans="1:37" x14ac:dyDescent="0.2">
      <c r="A104" s="62" t="s">
        <v>41</v>
      </c>
      <c r="B104" s="485" t="str">
        <f t="shared" si="0"/>
        <v>TBD</v>
      </c>
      <c r="C104" s="355" t="str">
        <f t="shared" si="0"/>
        <v>Insert Name</v>
      </c>
      <c r="D104" s="1062" t="s">
        <v>50</v>
      </c>
      <c r="E104" s="1062"/>
      <c r="F104" s="1062"/>
      <c r="G104" s="1062"/>
      <c r="H104" s="1062"/>
      <c r="I104" s="1062"/>
      <c r="J104" s="1062"/>
      <c r="K104" s="1062"/>
      <c r="L104" s="1062"/>
      <c r="M104" s="1062"/>
      <c r="N104" s="289"/>
      <c r="O104" s="371">
        <f>'PROPOSAL BUDGET'!O107</f>
        <v>0.64449999999999996</v>
      </c>
      <c r="P104" s="289"/>
      <c r="Q104" s="720"/>
      <c r="R104" s="720"/>
      <c r="S104" s="570">
        <f>S55*O104</f>
        <v>0</v>
      </c>
      <c r="T104" s="299"/>
      <c r="U104" s="336"/>
      <c r="V104" s="336"/>
      <c r="W104" s="347">
        <f>W55*O104</f>
        <v>0</v>
      </c>
      <c r="X104" s="299"/>
      <c r="Y104" s="334"/>
      <c r="Z104" s="334"/>
      <c r="AA104" s="683">
        <f>AA55*O104</f>
        <v>0</v>
      </c>
      <c r="AB104" s="299"/>
      <c r="AC104" s="336"/>
      <c r="AD104" s="336"/>
      <c r="AE104" s="347">
        <f>AE55*O104</f>
        <v>0</v>
      </c>
      <c r="AF104" s="299"/>
      <c r="AG104" s="720"/>
      <c r="AH104" s="720"/>
      <c r="AI104" s="570">
        <f>AI55*O104</f>
        <v>0</v>
      </c>
      <c r="AJ104" s="289"/>
      <c r="AK104" s="306">
        <f>S104+W104+AA104+AE104+AI104</f>
        <v>0</v>
      </c>
    </row>
    <row r="105" spans="1:37" ht="14.25" customHeight="1" x14ac:dyDescent="0.2">
      <c r="A105" s="62" t="s">
        <v>42</v>
      </c>
      <c r="B105" s="485" t="str">
        <f t="shared" si="0"/>
        <v>TBD</v>
      </c>
      <c r="C105" s="355" t="str">
        <f t="shared" si="0"/>
        <v>Insert Name</v>
      </c>
      <c r="D105" s="1062" t="s">
        <v>50</v>
      </c>
      <c r="E105" s="1062"/>
      <c r="F105" s="1062"/>
      <c r="G105" s="1062"/>
      <c r="H105" s="1062"/>
      <c r="I105" s="1062"/>
      <c r="J105" s="1062"/>
      <c r="K105" s="1062"/>
      <c r="L105" s="1062"/>
      <c r="M105" s="1062"/>
      <c r="N105" s="289"/>
      <c r="O105" s="371">
        <f>'PROPOSAL BUDGET'!O108</f>
        <v>0.64449999999999996</v>
      </c>
      <c r="P105" s="289"/>
      <c r="Q105" s="720"/>
      <c r="R105" s="720"/>
      <c r="S105" s="570">
        <f>S56*O105</f>
        <v>0</v>
      </c>
      <c r="T105" s="299"/>
      <c r="U105" s="336"/>
      <c r="V105" s="336"/>
      <c r="W105" s="347">
        <f>W56*O105</f>
        <v>0</v>
      </c>
      <c r="X105" s="299"/>
      <c r="Y105" s="334"/>
      <c r="Z105" s="334"/>
      <c r="AA105" s="683">
        <f>AA56*O105</f>
        <v>0</v>
      </c>
      <c r="AB105" s="299"/>
      <c r="AC105" s="336"/>
      <c r="AD105" s="336"/>
      <c r="AE105" s="347">
        <f>AE56*O105</f>
        <v>0</v>
      </c>
      <c r="AF105" s="299"/>
      <c r="AG105" s="720"/>
      <c r="AH105" s="720"/>
      <c r="AI105" s="570">
        <f>AI56*O105</f>
        <v>0</v>
      </c>
      <c r="AJ105" s="289"/>
      <c r="AK105" s="306">
        <f>S105+W105+AA105+AE105+AI105</f>
        <v>0</v>
      </c>
    </row>
    <row r="106" spans="1:37" ht="15" customHeight="1" x14ac:dyDescent="0.2">
      <c r="A106" s="62" t="s">
        <v>43</v>
      </c>
      <c r="B106" s="485" t="str">
        <f t="shared" si="0"/>
        <v>TBD</v>
      </c>
      <c r="C106" s="355" t="str">
        <f t="shared" si="0"/>
        <v>Insert Name</v>
      </c>
      <c r="D106" s="1062" t="s">
        <v>50</v>
      </c>
      <c r="E106" s="1062"/>
      <c r="F106" s="1062"/>
      <c r="G106" s="1062"/>
      <c r="H106" s="1062"/>
      <c r="I106" s="1062"/>
      <c r="J106" s="1062"/>
      <c r="K106" s="1062"/>
      <c r="L106" s="1062"/>
      <c r="M106" s="1062"/>
      <c r="N106" s="289"/>
      <c r="O106" s="371">
        <f>'PROPOSAL BUDGET'!O109</f>
        <v>0.64449999999999996</v>
      </c>
      <c r="P106" s="289"/>
      <c r="Q106" s="720"/>
      <c r="R106" s="720"/>
      <c r="S106" s="570">
        <f>S57*O106</f>
        <v>0</v>
      </c>
      <c r="T106" s="299"/>
      <c r="U106" s="336"/>
      <c r="V106" s="336"/>
      <c r="W106" s="347">
        <f>W57*O106</f>
        <v>0</v>
      </c>
      <c r="X106" s="299"/>
      <c r="Y106" s="334"/>
      <c r="Z106" s="334"/>
      <c r="AA106" s="683">
        <f>AA57*O106</f>
        <v>0</v>
      </c>
      <c r="AB106" s="299"/>
      <c r="AC106" s="336"/>
      <c r="AD106" s="336"/>
      <c r="AE106" s="347">
        <f>AE57*O106</f>
        <v>0</v>
      </c>
      <c r="AF106" s="299"/>
      <c r="AG106" s="720"/>
      <c r="AH106" s="720"/>
      <c r="AI106" s="570">
        <f>AI57*O106</f>
        <v>0</v>
      </c>
      <c r="AJ106" s="289"/>
      <c r="AK106" s="306">
        <f>S106+W106+AA106+AE106+AI106</f>
        <v>0</v>
      </c>
    </row>
    <row r="107" spans="1:37" ht="6" customHeight="1" x14ac:dyDescent="0.2">
      <c r="A107" s="63"/>
      <c r="B107" s="457"/>
      <c r="C107" s="355"/>
      <c r="D107" s="355"/>
      <c r="E107" s="355"/>
      <c r="F107" s="355"/>
      <c r="G107" s="355"/>
      <c r="H107" s="356"/>
      <c r="I107" s="355"/>
      <c r="J107" s="355"/>
      <c r="K107" s="355"/>
      <c r="L107" s="355"/>
      <c r="M107" s="356"/>
      <c r="N107" s="289"/>
      <c r="O107" s="371"/>
      <c r="P107" s="289"/>
      <c r="Q107" s="289"/>
      <c r="R107" s="289"/>
      <c r="S107" s="299"/>
      <c r="T107" s="299"/>
      <c r="U107" s="289"/>
      <c r="V107" s="289"/>
      <c r="W107" s="299"/>
      <c r="X107" s="299"/>
      <c r="Y107" s="289"/>
      <c r="Z107" s="289"/>
      <c r="AA107" s="299"/>
      <c r="AB107" s="299"/>
      <c r="AC107" s="289"/>
      <c r="AD107" s="289"/>
      <c r="AE107" s="299"/>
      <c r="AF107" s="299"/>
      <c r="AG107" s="289"/>
      <c r="AH107" s="289"/>
      <c r="AI107" s="299"/>
      <c r="AJ107" s="289"/>
      <c r="AK107" s="299"/>
    </row>
    <row r="108" spans="1:37" x14ac:dyDescent="0.2">
      <c r="A108" s="62" t="s">
        <v>39</v>
      </c>
      <c r="B108" s="485" t="str">
        <f>B59</f>
        <v>TBD</v>
      </c>
      <c r="C108" s="355" t="str">
        <f>C59</f>
        <v>Insert Name</v>
      </c>
      <c r="D108" s="1062" t="s">
        <v>151</v>
      </c>
      <c r="E108" s="1062"/>
      <c r="F108" s="1062"/>
      <c r="G108" s="1062"/>
      <c r="H108" s="1062"/>
      <c r="I108" s="1062"/>
      <c r="J108" s="1062"/>
      <c r="K108" s="1062"/>
      <c r="L108" s="1062"/>
      <c r="M108" s="1062"/>
      <c r="N108" s="289"/>
      <c r="O108" s="371">
        <f>'PROPOSAL BUDGET'!O111</f>
        <v>0.64449999999999996</v>
      </c>
      <c r="P108" s="289"/>
      <c r="Q108" s="720"/>
      <c r="R108" s="720"/>
      <c r="S108" s="570">
        <f>S59*O108</f>
        <v>0</v>
      </c>
      <c r="T108" s="299"/>
      <c r="U108" s="336"/>
      <c r="V108" s="336"/>
      <c r="W108" s="347">
        <f>W59*O108</f>
        <v>0</v>
      </c>
      <c r="X108" s="299"/>
      <c r="Y108" s="334"/>
      <c r="Z108" s="334"/>
      <c r="AA108" s="683">
        <f>AA59*O108</f>
        <v>0</v>
      </c>
      <c r="AB108" s="299"/>
      <c r="AC108" s="336"/>
      <c r="AD108" s="336"/>
      <c r="AE108" s="347">
        <f>AE59*O108</f>
        <v>0</v>
      </c>
      <c r="AF108" s="299"/>
      <c r="AG108" s="720"/>
      <c r="AH108" s="720"/>
      <c r="AI108" s="570">
        <f>AI59*O108</f>
        <v>0</v>
      </c>
      <c r="AJ108" s="289"/>
      <c r="AK108" s="306">
        <f>S108+W108+AA108+AE108+AI108</f>
        <v>0</v>
      </c>
    </row>
    <row r="109" spans="1:37" ht="15" customHeight="1" x14ac:dyDescent="0.2">
      <c r="A109" s="62" t="s">
        <v>41</v>
      </c>
      <c r="B109" s="485" t="str">
        <f>B60</f>
        <v>TBD</v>
      </c>
      <c r="C109" s="355" t="str">
        <f>C60</f>
        <v>Insert Name</v>
      </c>
      <c r="D109" s="1062" t="s">
        <v>151</v>
      </c>
      <c r="E109" s="1062"/>
      <c r="F109" s="1062"/>
      <c r="G109" s="1062"/>
      <c r="H109" s="1062"/>
      <c r="I109" s="1062"/>
      <c r="J109" s="1062"/>
      <c r="K109" s="1062"/>
      <c r="L109" s="1062"/>
      <c r="M109" s="1062"/>
      <c r="N109" s="289"/>
      <c r="O109" s="371">
        <f>'PROPOSAL BUDGET'!O112</f>
        <v>0.64449999999999996</v>
      </c>
      <c r="P109" s="289"/>
      <c r="Q109" s="720"/>
      <c r="R109" s="720"/>
      <c r="S109" s="570">
        <f>S60*O109</f>
        <v>0</v>
      </c>
      <c r="T109" s="299"/>
      <c r="U109" s="336"/>
      <c r="V109" s="336"/>
      <c r="W109" s="347">
        <f>W60*O109</f>
        <v>0</v>
      </c>
      <c r="X109" s="299"/>
      <c r="Y109" s="334"/>
      <c r="Z109" s="334"/>
      <c r="AA109" s="683">
        <f>AA60*O109</f>
        <v>0</v>
      </c>
      <c r="AB109" s="299"/>
      <c r="AC109" s="336"/>
      <c r="AD109" s="336"/>
      <c r="AE109" s="347">
        <f>AE60*O109</f>
        <v>0</v>
      </c>
      <c r="AF109" s="299"/>
      <c r="AG109" s="720"/>
      <c r="AH109" s="720"/>
      <c r="AI109" s="570">
        <f>AI60*O109</f>
        <v>0</v>
      </c>
      <c r="AJ109" s="289"/>
      <c r="AK109" s="306">
        <f>S109+W109+AA109+AE109+AI109</f>
        <v>0</v>
      </c>
    </row>
    <row r="110" spans="1:37" ht="5.25" customHeight="1" x14ac:dyDescent="0.2">
      <c r="A110" s="60"/>
      <c r="B110" s="60"/>
      <c r="C110" s="289"/>
      <c r="D110" s="289"/>
      <c r="E110" s="289"/>
      <c r="F110" s="289"/>
      <c r="G110" s="289"/>
      <c r="H110" s="289"/>
      <c r="I110" s="289"/>
      <c r="J110" s="289"/>
      <c r="K110" s="289"/>
      <c r="L110" s="289"/>
      <c r="M110" s="289"/>
      <c r="N110" s="289"/>
      <c r="O110" s="371"/>
      <c r="P110" s="289"/>
      <c r="Q110" s="289"/>
      <c r="R110" s="289"/>
      <c r="S110" s="299"/>
      <c r="T110" s="299"/>
      <c r="U110" s="289"/>
      <c r="V110" s="289"/>
      <c r="W110" s="299"/>
      <c r="X110" s="299"/>
      <c r="Y110" s="289"/>
      <c r="Z110" s="289"/>
      <c r="AA110" s="299"/>
      <c r="AB110" s="299"/>
      <c r="AC110" s="289"/>
      <c r="AD110" s="289"/>
      <c r="AE110" s="299"/>
      <c r="AF110" s="299"/>
      <c r="AG110" s="289"/>
      <c r="AH110" s="289"/>
      <c r="AI110" s="299"/>
      <c r="AJ110" s="289"/>
      <c r="AK110" s="299"/>
    </row>
    <row r="111" spans="1:37" ht="12.75" customHeight="1" x14ac:dyDescent="0.2">
      <c r="A111" s="60"/>
      <c r="B111" s="62" t="s">
        <v>39</v>
      </c>
      <c r="C111" s="355" t="s">
        <v>54</v>
      </c>
      <c r="D111" s="1063" t="s">
        <v>63</v>
      </c>
      <c r="E111" s="1063"/>
      <c r="F111" s="1063"/>
      <c r="G111" s="1063"/>
      <c r="H111" s="1063"/>
      <c r="I111" s="1063"/>
      <c r="J111" s="1063"/>
      <c r="K111" s="1063"/>
      <c r="L111" s="1063"/>
      <c r="M111" s="1063"/>
      <c r="N111" s="289"/>
      <c r="O111" s="371">
        <f>'PROPOSAL BUDGET'!O114</f>
        <v>0.10680000000000001</v>
      </c>
      <c r="P111" s="289"/>
      <c r="Q111" s="720"/>
      <c r="R111" s="720"/>
      <c r="S111" s="570">
        <f>S64*O111</f>
        <v>0</v>
      </c>
      <c r="T111" s="299"/>
      <c r="U111" s="336"/>
      <c r="V111" s="336"/>
      <c r="W111" s="347">
        <f>W64*O111</f>
        <v>0</v>
      </c>
      <c r="X111" s="299"/>
      <c r="Y111" s="334"/>
      <c r="Z111" s="334"/>
      <c r="AA111" s="683">
        <f>AA64*O111</f>
        <v>0</v>
      </c>
      <c r="AB111" s="299"/>
      <c r="AC111" s="336"/>
      <c r="AD111" s="336"/>
      <c r="AE111" s="347">
        <f>AE64*O111</f>
        <v>0</v>
      </c>
      <c r="AF111" s="299"/>
      <c r="AG111" s="720"/>
      <c r="AH111" s="720"/>
      <c r="AI111" s="570">
        <f>AI64*O111</f>
        <v>0</v>
      </c>
      <c r="AJ111" s="289"/>
      <c r="AK111" s="306">
        <f>S111+W111+AA111+AE111+AI111</f>
        <v>0</v>
      </c>
    </row>
    <row r="112" spans="1:37" ht="12.75" customHeight="1" x14ac:dyDescent="0.2">
      <c r="A112" s="60"/>
      <c r="B112" s="62" t="s">
        <v>41</v>
      </c>
      <c r="C112" s="289" t="s">
        <v>58</v>
      </c>
      <c r="D112" s="1063" t="s">
        <v>63</v>
      </c>
      <c r="E112" s="1063"/>
      <c r="F112" s="1063"/>
      <c r="G112" s="1063"/>
      <c r="H112" s="1063"/>
      <c r="I112" s="1063"/>
      <c r="J112" s="1063"/>
      <c r="K112" s="1063"/>
      <c r="L112" s="1063"/>
      <c r="M112" s="1063"/>
      <c r="N112" s="289"/>
      <c r="O112" s="371">
        <f>'PROPOSAL BUDGET'!O115</f>
        <v>0.10680000000000001</v>
      </c>
      <c r="P112" s="289"/>
      <c r="Q112" s="720"/>
      <c r="R112" s="720"/>
      <c r="S112" s="570">
        <f>S69*O112</f>
        <v>0</v>
      </c>
      <c r="T112" s="299"/>
      <c r="U112" s="336"/>
      <c r="V112" s="336"/>
      <c r="W112" s="347">
        <f>W69*O112</f>
        <v>0</v>
      </c>
      <c r="X112" s="299"/>
      <c r="Y112" s="334"/>
      <c r="Z112" s="334"/>
      <c r="AA112" s="683">
        <f>AA69*O112</f>
        <v>0</v>
      </c>
      <c r="AB112" s="299"/>
      <c r="AC112" s="336"/>
      <c r="AD112" s="336"/>
      <c r="AE112" s="347">
        <f>AE69*O112</f>
        <v>0</v>
      </c>
      <c r="AF112" s="299"/>
      <c r="AG112" s="720"/>
      <c r="AH112" s="720"/>
      <c r="AI112" s="570">
        <f>AI69*O112</f>
        <v>0</v>
      </c>
      <c r="AJ112" s="289"/>
      <c r="AK112" s="306">
        <f>S112+W112+AA112+AE112+AI112</f>
        <v>0</v>
      </c>
    </row>
    <row r="113" spans="1:41" ht="6" customHeight="1" x14ac:dyDescent="0.2">
      <c r="A113" s="289"/>
      <c r="B113" s="289"/>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89"/>
      <c r="AE113" s="289"/>
      <c r="AF113" s="289"/>
      <c r="AG113" s="289"/>
      <c r="AH113" s="289"/>
      <c r="AI113" s="289"/>
      <c r="AJ113" s="289"/>
      <c r="AK113" s="289"/>
    </row>
    <row r="114" spans="1:41" s="17" customFormat="1" x14ac:dyDescent="0.2">
      <c r="A114" s="289"/>
      <c r="B114" s="289"/>
      <c r="C114" s="1082" t="s">
        <v>153</v>
      </c>
      <c r="D114" s="1083"/>
      <c r="E114" s="1083"/>
      <c r="F114" s="1083"/>
      <c r="G114" s="1083"/>
      <c r="H114" s="1083"/>
      <c r="I114" s="1083"/>
      <c r="J114" s="1083"/>
      <c r="K114" s="1083"/>
      <c r="L114" s="1083"/>
      <c r="M114" s="1083"/>
      <c r="N114" s="1083"/>
      <c r="O114" s="1083"/>
      <c r="P114" s="1083"/>
      <c r="Q114" s="482"/>
      <c r="R114" s="482"/>
      <c r="S114" s="483">
        <f>SUM(S75:S112)</f>
        <v>0</v>
      </c>
      <c r="T114" s="483"/>
      <c r="U114" s="482"/>
      <c r="V114" s="482"/>
      <c r="W114" s="483">
        <f>SUM(W75:W112)</f>
        <v>0</v>
      </c>
      <c r="X114" s="483"/>
      <c r="Y114" s="482"/>
      <c r="Z114" s="482"/>
      <c r="AA114" s="483">
        <f>SUM(AA75:AA112)</f>
        <v>0</v>
      </c>
      <c r="AB114" s="483"/>
      <c r="AC114" s="482"/>
      <c r="AD114" s="482"/>
      <c r="AE114" s="483">
        <f>SUM(AE75:AE112)</f>
        <v>0</v>
      </c>
      <c r="AF114" s="483"/>
      <c r="AG114" s="482"/>
      <c r="AH114" s="482"/>
      <c r="AI114" s="483">
        <f>SUM(AI75:AI112)</f>
        <v>0</v>
      </c>
      <c r="AJ114" s="482"/>
      <c r="AK114" s="484">
        <f>S114+W114+AA114+AE114+AI114</f>
        <v>0</v>
      </c>
    </row>
    <row r="115" spans="1:41" ht="8.25" customHeight="1" thickBot="1" x14ac:dyDescent="0.25">
      <c r="A115" s="289"/>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289"/>
      <c r="AF115" s="289"/>
      <c r="AG115" s="289"/>
      <c r="AH115" s="289"/>
      <c r="AI115" s="289"/>
      <c r="AJ115" s="289"/>
      <c r="AK115" s="289"/>
    </row>
    <row r="116" spans="1:41" s="1" customFormat="1" ht="13.5" thickBot="1" x14ac:dyDescent="0.25">
      <c r="A116" s="94"/>
      <c r="B116" s="95"/>
      <c r="C116" s="1084" t="s">
        <v>65</v>
      </c>
      <c r="D116" s="1084"/>
      <c r="E116" s="1084"/>
      <c r="F116" s="1084"/>
      <c r="G116" s="1084"/>
      <c r="H116" s="1084"/>
      <c r="I116" s="1084"/>
      <c r="J116" s="1084"/>
      <c r="K116" s="1084"/>
      <c r="L116" s="1084"/>
      <c r="M116" s="1084"/>
      <c r="N116" s="1084"/>
      <c r="O116" s="1084"/>
      <c r="P116" s="1084"/>
      <c r="Q116" s="95"/>
      <c r="R116" s="96" t="s">
        <v>66</v>
      </c>
      <c r="S116" s="97">
        <f>S71+S114</f>
        <v>0</v>
      </c>
      <c r="T116" s="97"/>
      <c r="U116" s="95"/>
      <c r="V116" s="96" t="s">
        <v>67</v>
      </c>
      <c r="W116" s="97">
        <f>W71+W114</f>
        <v>0</v>
      </c>
      <c r="X116" s="97"/>
      <c r="Y116" s="95"/>
      <c r="Z116" s="96" t="s">
        <v>68</v>
      </c>
      <c r="AA116" s="97">
        <f>AA71+AA114</f>
        <v>0</v>
      </c>
      <c r="AB116" s="97"/>
      <c r="AC116" s="95"/>
      <c r="AD116" s="96" t="s">
        <v>69</v>
      </c>
      <c r="AE116" s="97">
        <f>AE71+AE114</f>
        <v>0</v>
      </c>
      <c r="AF116" s="97"/>
      <c r="AG116" s="95"/>
      <c r="AH116" s="96" t="s">
        <v>70</v>
      </c>
      <c r="AI116" s="97">
        <f>AI71+AI114</f>
        <v>0</v>
      </c>
      <c r="AJ116" s="95"/>
      <c r="AK116" s="98">
        <f>S116+W116+AA116+AE116+AI116</f>
        <v>0</v>
      </c>
    </row>
    <row r="117" spans="1:41" s="1" customFormat="1" ht="5.25" customHeight="1" thickBot="1" x14ac:dyDescent="0.25">
      <c r="A117" s="289"/>
      <c r="B117" s="289"/>
      <c r="C117" s="289"/>
      <c r="D117" s="289"/>
      <c r="E117" s="289"/>
      <c r="F117" s="289"/>
      <c r="G117" s="289"/>
      <c r="H117" s="289"/>
      <c r="I117" s="289"/>
      <c r="J117" s="289"/>
      <c r="K117" s="289"/>
      <c r="L117" s="289"/>
      <c r="M117" s="289"/>
      <c r="N117" s="289"/>
      <c r="O117" s="289"/>
      <c r="P117" s="289"/>
      <c r="Q117" s="289"/>
      <c r="R117" s="289"/>
      <c r="S117" s="299"/>
      <c r="T117" s="299"/>
      <c r="U117" s="289"/>
      <c r="V117" s="289"/>
      <c r="W117" s="299"/>
      <c r="X117" s="299"/>
      <c r="Y117" s="289"/>
      <c r="Z117" s="289"/>
      <c r="AA117" s="299"/>
      <c r="AB117" s="299"/>
      <c r="AC117" s="289"/>
      <c r="AD117" s="289"/>
      <c r="AE117" s="299"/>
      <c r="AF117" s="299"/>
      <c r="AG117" s="289"/>
      <c r="AH117" s="289"/>
      <c r="AI117" s="299"/>
      <c r="AJ117" s="289"/>
      <c r="AK117" s="299"/>
    </row>
    <row r="118" spans="1:41" ht="14.25" customHeight="1" thickBot="1" x14ac:dyDescent="0.25">
      <c r="A118" s="1070" t="s">
        <v>71</v>
      </c>
      <c r="B118" s="1071"/>
      <c r="C118" s="1071"/>
      <c r="D118" s="1071"/>
      <c r="E118" s="1071"/>
      <c r="F118" s="1071"/>
      <c r="G118" s="1071"/>
      <c r="H118" s="1071"/>
      <c r="I118" s="1071"/>
      <c r="J118" s="1071"/>
      <c r="K118" s="1071"/>
      <c r="L118" s="1071"/>
      <c r="M118" s="1071"/>
      <c r="N118" s="1071"/>
      <c r="O118" s="1071"/>
      <c r="P118" s="1071"/>
      <c r="Q118" s="1071"/>
      <c r="R118" s="1071"/>
      <c r="S118" s="1072"/>
      <c r="T118" s="119"/>
      <c r="U118" s="119"/>
      <c r="V118" s="119"/>
      <c r="W118" s="119"/>
      <c r="X118" s="119"/>
      <c r="Y118" s="119"/>
      <c r="Z118" s="119"/>
      <c r="AA118" s="119"/>
      <c r="AB118" s="119"/>
      <c r="AC118" s="119"/>
      <c r="AD118" s="119"/>
      <c r="AE118" s="119"/>
      <c r="AF118" s="119"/>
      <c r="AG118" s="119"/>
      <c r="AH118" s="119"/>
      <c r="AI118" s="119"/>
      <c r="AJ118" s="119"/>
      <c r="AK118" s="119"/>
    </row>
    <row r="119" spans="1:41" ht="3.75" customHeight="1" x14ac:dyDescent="0.2">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row>
    <row r="120" spans="1:41" x14ac:dyDescent="0.2">
      <c r="A120" s="920" t="s">
        <v>39</v>
      </c>
      <c r="B120" s="920"/>
      <c r="C120" s="1075"/>
      <c r="D120" s="1075"/>
      <c r="E120" s="1075"/>
      <c r="F120" s="1075"/>
      <c r="G120" s="1075"/>
      <c r="H120" s="1075"/>
      <c r="I120" s="1075"/>
      <c r="J120" s="1075"/>
      <c r="K120" s="1075"/>
      <c r="L120" s="1075"/>
      <c r="M120" s="1075"/>
      <c r="N120" s="1075"/>
      <c r="O120" s="1075"/>
      <c r="P120" s="289"/>
      <c r="Q120" s="720"/>
      <c r="R120" s="720"/>
      <c r="S120" s="570">
        <v>0</v>
      </c>
      <c r="T120" s="299"/>
      <c r="U120" s="336"/>
      <c r="V120" s="336"/>
      <c r="W120" s="347">
        <v>0</v>
      </c>
      <c r="X120" s="299"/>
      <c r="Y120" s="334"/>
      <c r="Z120" s="334"/>
      <c r="AA120" s="683">
        <v>0</v>
      </c>
      <c r="AB120" s="299"/>
      <c r="AC120" s="336"/>
      <c r="AD120" s="336"/>
      <c r="AE120" s="347">
        <v>0</v>
      </c>
      <c r="AF120" s="299"/>
      <c r="AG120" s="720"/>
      <c r="AH120" s="720"/>
      <c r="AI120" s="570">
        <v>0</v>
      </c>
      <c r="AJ120" s="289"/>
      <c r="AK120" s="306">
        <f t="shared" ref="AK120:AK125" si="1">S120+W120+AA120+AE120+AI120</f>
        <v>0</v>
      </c>
    </row>
    <row r="121" spans="1:41" x14ac:dyDescent="0.2">
      <c r="A121" s="920" t="s">
        <v>41</v>
      </c>
      <c r="B121" s="920"/>
      <c r="C121" s="1075"/>
      <c r="D121" s="1075"/>
      <c r="E121" s="1075"/>
      <c r="F121" s="1075"/>
      <c r="G121" s="1075"/>
      <c r="H121" s="1075"/>
      <c r="I121" s="1075"/>
      <c r="J121" s="1075"/>
      <c r="K121" s="1075"/>
      <c r="L121" s="1075"/>
      <c r="M121" s="1075"/>
      <c r="N121" s="1075"/>
      <c r="O121" s="1075"/>
      <c r="P121" s="289"/>
      <c r="Q121" s="720"/>
      <c r="R121" s="720"/>
      <c r="S121" s="570">
        <v>0</v>
      </c>
      <c r="T121" s="299"/>
      <c r="U121" s="336"/>
      <c r="V121" s="336"/>
      <c r="W121" s="347">
        <v>0</v>
      </c>
      <c r="X121" s="299"/>
      <c r="Y121" s="334"/>
      <c r="Z121" s="334"/>
      <c r="AA121" s="683">
        <v>0</v>
      </c>
      <c r="AB121" s="299"/>
      <c r="AC121" s="336"/>
      <c r="AD121" s="336"/>
      <c r="AE121" s="347">
        <v>0</v>
      </c>
      <c r="AF121" s="299"/>
      <c r="AG121" s="720"/>
      <c r="AH121" s="720"/>
      <c r="AI121" s="570">
        <v>0</v>
      </c>
      <c r="AJ121" s="289"/>
      <c r="AK121" s="306">
        <f t="shared" si="1"/>
        <v>0</v>
      </c>
    </row>
    <row r="122" spans="1:41" x14ac:dyDescent="0.2">
      <c r="A122" s="920" t="s">
        <v>42</v>
      </c>
      <c r="B122" s="920"/>
      <c r="C122" s="1075"/>
      <c r="D122" s="1075"/>
      <c r="E122" s="1075"/>
      <c r="F122" s="1075"/>
      <c r="G122" s="1075"/>
      <c r="H122" s="1075"/>
      <c r="I122" s="1075"/>
      <c r="J122" s="1075"/>
      <c r="K122" s="1075"/>
      <c r="L122" s="1075"/>
      <c r="M122" s="1075"/>
      <c r="N122" s="1075"/>
      <c r="O122" s="1075"/>
      <c r="P122" s="289"/>
      <c r="Q122" s="720"/>
      <c r="R122" s="720"/>
      <c r="S122" s="570">
        <v>0</v>
      </c>
      <c r="T122" s="299"/>
      <c r="U122" s="336"/>
      <c r="V122" s="336"/>
      <c r="W122" s="347">
        <v>0</v>
      </c>
      <c r="X122" s="299"/>
      <c r="Y122" s="334"/>
      <c r="Z122" s="334"/>
      <c r="AA122" s="683">
        <v>0</v>
      </c>
      <c r="AB122" s="299"/>
      <c r="AC122" s="336"/>
      <c r="AD122" s="336"/>
      <c r="AE122" s="347">
        <v>0</v>
      </c>
      <c r="AF122" s="299"/>
      <c r="AG122" s="720"/>
      <c r="AH122" s="720"/>
      <c r="AI122" s="570">
        <v>0</v>
      </c>
      <c r="AJ122" s="289"/>
      <c r="AK122" s="306">
        <f t="shared" si="1"/>
        <v>0</v>
      </c>
    </row>
    <row r="123" spans="1:41" x14ac:dyDescent="0.2">
      <c r="A123" s="920" t="s">
        <v>43</v>
      </c>
      <c r="B123" s="920"/>
      <c r="C123" s="1075"/>
      <c r="D123" s="1075"/>
      <c r="E123" s="1075"/>
      <c r="F123" s="1075"/>
      <c r="G123" s="1075"/>
      <c r="H123" s="1075"/>
      <c r="I123" s="1075"/>
      <c r="J123" s="1075"/>
      <c r="K123" s="1075"/>
      <c r="L123" s="1075"/>
      <c r="M123" s="1075"/>
      <c r="N123" s="1075"/>
      <c r="O123" s="1075"/>
      <c r="P123" s="289"/>
      <c r="Q123" s="720"/>
      <c r="R123" s="720"/>
      <c r="S123" s="570">
        <v>0</v>
      </c>
      <c r="T123" s="299"/>
      <c r="U123" s="336"/>
      <c r="V123" s="336"/>
      <c r="W123" s="347">
        <v>0</v>
      </c>
      <c r="X123" s="299"/>
      <c r="Y123" s="334"/>
      <c r="Z123" s="334"/>
      <c r="AA123" s="683">
        <v>0</v>
      </c>
      <c r="AB123" s="299"/>
      <c r="AC123" s="336"/>
      <c r="AD123" s="336"/>
      <c r="AE123" s="347">
        <v>0</v>
      </c>
      <c r="AF123" s="299"/>
      <c r="AG123" s="720"/>
      <c r="AH123" s="720"/>
      <c r="AI123" s="570">
        <v>0</v>
      </c>
      <c r="AJ123" s="289"/>
      <c r="AK123" s="306">
        <f t="shared" si="1"/>
        <v>0</v>
      </c>
    </row>
    <row r="124" spans="1:41" x14ac:dyDescent="0.2">
      <c r="A124" s="920" t="s">
        <v>51</v>
      </c>
      <c r="B124" s="920"/>
      <c r="C124" s="1075"/>
      <c r="D124" s="1075"/>
      <c r="E124" s="1075"/>
      <c r="F124" s="1075"/>
      <c r="G124" s="1075"/>
      <c r="H124" s="1075"/>
      <c r="I124" s="1075"/>
      <c r="J124" s="1075"/>
      <c r="K124" s="1075"/>
      <c r="L124" s="1075"/>
      <c r="M124" s="1075"/>
      <c r="N124" s="1075"/>
      <c r="O124" s="1075"/>
      <c r="P124" s="289"/>
      <c r="Q124" s="720"/>
      <c r="R124" s="720"/>
      <c r="S124" s="570">
        <v>0</v>
      </c>
      <c r="T124" s="299"/>
      <c r="U124" s="336"/>
      <c r="V124" s="336"/>
      <c r="W124" s="347">
        <v>0</v>
      </c>
      <c r="X124" s="299"/>
      <c r="Y124" s="334"/>
      <c r="Z124" s="334"/>
      <c r="AA124" s="683">
        <v>0</v>
      </c>
      <c r="AB124" s="299"/>
      <c r="AC124" s="336"/>
      <c r="AD124" s="336"/>
      <c r="AE124" s="347">
        <v>0</v>
      </c>
      <c r="AF124" s="299"/>
      <c r="AG124" s="720"/>
      <c r="AH124" s="720"/>
      <c r="AI124" s="570">
        <v>0</v>
      </c>
      <c r="AJ124" s="289"/>
      <c r="AK124" s="306">
        <f t="shared" si="1"/>
        <v>0</v>
      </c>
    </row>
    <row r="125" spans="1:41" x14ac:dyDescent="0.2">
      <c r="A125" s="920"/>
      <c r="B125" s="1054"/>
      <c r="C125" s="1054"/>
      <c r="D125" s="1054"/>
      <c r="E125" s="1054"/>
      <c r="F125" s="1054"/>
      <c r="G125" s="1054"/>
      <c r="H125" s="1054"/>
      <c r="I125" s="1054"/>
      <c r="J125" s="1054"/>
      <c r="K125" s="1054"/>
      <c r="L125" s="1054"/>
      <c r="M125" s="1054"/>
      <c r="N125" s="1064" t="s">
        <v>635</v>
      </c>
      <c r="O125" s="1064"/>
      <c r="P125" s="1064"/>
      <c r="Q125" s="720"/>
      <c r="R125" s="720"/>
      <c r="S125" s="606">
        <f>SUM(S120:S124)</f>
        <v>0</v>
      </c>
      <c r="T125" s="299"/>
      <c r="U125" s="336"/>
      <c r="V125" s="336"/>
      <c r="W125" s="615">
        <f>SUM(W120:W124)</f>
        <v>0</v>
      </c>
      <c r="X125" s="299"/>
      <c r="Y125" s="334"/>
      <c r="Z125" s="334"/>
      <c r="AA125" s="596">
        <f>SUM(AA120:AA124)</f>
        <v>0</v>
      </c>
      <c r="AB125" s="299"/>
      <c r="AC125" s="336"/>
      <c r="AD125" s="336"/>
      <c r="AE125" s="615">
        <f>SUM(AE120:AE124)</f>
        <v>0</v>
      </c>
      <c r="AF125" s="299"/>
      <c r="AG125" s="720"/>
      <c r="AH125" s="720"/>
      <c r="AI125" s="606">
        <f>SUM(AI120:AI124)</f>
        <v>0</v>
      </c>
      <c r="AJ125" s="289"/>
      <c r="AK125" s="306">
        <f t="shared" si="1"/>
        <v>0</v>
      </c>
      <c r="AL125" s="299"/>
      <c r="AO125" s="299"/>
    </row>
    <row r="126" spans="1:41" ht="12.75" customHeight="1" x14ac:dyDescent="0.2">
      <c r="A126" s="920"/>
      <c r="B126" s="920"/>
      <c r="C126" s="1081" t="s">
        <v>638</v>
      </c>
      <c r="D126" s="1081"/>
      <c r="E126" s="1081"/>
      <c r="F126" s="1081"/>
      <c r="G126" s="1081"/>
      <c r="H126" s="1081"/>
      <c r="I126" s="1081"/>
      <c r="J126" s="1081"/>
      <c r="K126" s="1081"/>
      <c r="L126" s="1081"/>
      <c r="M126" s="1081"/>
      <c r="N126" s="1081"/>
      <c r="O126" s="1081"/>
      <c r="P126" s="289"/>
      <c r="Q126" s="289"/>
      <c r="R126" s="289"/>
      <c r="S126" s="299"/>
      <c r="T126" s="299"/>
      <c r="U126" s="289"/>
      <c r="V126" s="289"/>
      <c r="W126" s="299"/>
      <c r="X126" s="299"/>
      <c r="Y126" s="289"/>
      <c r="Z126" s="289"/>
      <c r="AA126" s="299"/>
      <c r="AB126" s="299"/>
      <c r="AC126" s="289"/>
      <c r="AD126" s="289"/>
      <c r="AE126" s="299"/>
      <c r="AF126" s="299"/>
      <c r="AG126" s="289"/>
      <c r="AH126" s="289"/>
      <c r="AI126" s="299"/>
      <c r="AJ126" s="289"/>
      <c r="AK126" s="299"/>
    </row>
    <row r="127" spans="1:41" ht="13.5" customHeight="1" x14ac:dyDescent="0.2">
      <c r="A127" s="920"/>
      <c r="B127" s="920"/>
      <c r="C127" s="1131" t="s">
        <v>636</v>
      </c>
      <c r="D127" s="1131"/>
      <c r="E127" s="1131"/>
      <c r="F127" s="1131"/>
      <c r="G127" s="1131"/>
      <c r="H127" s="1131"/>
      <c r="I127" s="1131"/>
      <c r="J127" s="1131"/>
      <c r="K127" s="1131"/>
      <c r="L127" s="1131"/>
      <c r="M127" s="1131"/>
      <c r="N127" s="1131"/>
      <c r="O127" s="1131"/>
      <c r="P127" s="289"/>
      <c r="Q127" s="720"/>
      <c r="R127" s="720"/>
      <c r="S127" s="570">
        <v>0</v>
      </c>
      <c r="T127" s="299"/>
      <c r="U127" s="336"/>
      <c r="V127" s="336"/>
      <c r="W127" s="347">
        <v>0</v>
      </c>
      <c r="X127" s="299"/>
      <c r="Y127" s="334"/>
      <c r="Z127" s="334"/>
      <c r="AA127" s="683">
        <v>0</v>
      </c>
      <c r="AB127" s="299"/>
      <c r="AC127" s="336"/>
      <c r="AD127" s="336"/>
      <c r="AE127" s="347">
        <v>0</v>
      </c>
      <c r="AF127" s="299"/>
      <c r="AG127" s="720"/>
      <c r="AH127" s="720"/>
      <c r="AI127" s="570">
        <v>0</v>
      </c>
      <c r="AJ127" s="289"/>
      <c r="AK127" s="306">
        <f>S127+W127+AA127+AE127+AI127</f>
        <v>0</v>
      </c>
    </row>
    <row r="128" spans="1:41" ht="13.5" customHeight="1" x14ac:dyDescent="0.2">
      <c r="A128" s="920"/>
      <c r="B128" s="920"/>
      <c r="C128" s="1131" t="s">
        <v>72</v>
      </c>
      <c r="D128" s="1131"/>
      <c r="E128" s="1131"/>
      <c r="F128" s="1131"/>
      <c r="G128" s="1131"/>
      <c r="H128" s="1131"/>
      <c r="I128" s="1131"/>
      <c r="J128" s="1131"/>
      <c r="K128" s="1131"/>
      <c r="L128" s="1131"/>
      <c r="M128" s="1131"/>
      <c r="N128" s="1131"/>
      <c r="O128" s="1131"/>
      <c r="P128" s="289"/>
      <c r="Q128" s="720"/>
      <c r="R128" s="720"/>
      <c r="S128" s="570">
        <v>0</v>
      </c>
      <c r="T128" s="299"/>
      <c r="U128" s="336"/>
      <c r="V128" s="336"/>
      <c r="W128" s="347">
        <v>0</v>
      </c>
      <c r="X128" s="299"/>
      <c r="Y128" s="334"/>
      <c r="Z128" s="334"/>
      <c r="AA128" s="683">
        <v>0</v>
      </c>
      <c r="AB128" s="299"/>
      <c r="AC128" s="336"/>
      <c r="AD128" s="336"/>
      <c r="AE128" s="347">
        <v>0</v>
      </c>
      <c r="AF128" s="299"/>
      <c r="AG128" s="720"/>
      <c r="AH128" s="720"/>
      <c r="AI128" s="570">
        <v>0</v>
      </c>
      <c r="AJ128" s="289"/>
      <c r="AK128" s="306">
        <f>S128+W128+AA128+AE128+AI128</f>
        <v>0</v>
      </c>
    </row>
    <row r="129" spans="1:59" ht="13.5" customHeight="1" x14ac:dyDescent="0.2">
      <c r="A129" s="920"/>
      <c r="B129" s="920"/>
      <c r="C129" s="1131" t="s">
        <v>73</v>
      </c>
      <c r="D129" s="1131"/>
      <c r="E129" s="1131"/>
      <c r="F129" s="1131"/>
      <c r="G129" s="1131"/>
      <c r="H129" s="1131"/>
      <c r="I129" s="1131"/>
      <c r="J129" s="1131"/>
      <c r="K129" s="1131"/>
      <c r="L129" s="1131"/>
      <c r="M129" s="1131"/>
      <c r="N129" s="1131"/>
      <c r="O129" s="1131"/>
      <c r="P129" s="289"/>
      <c r="Q129" s="720"/>
      <c r="R129" s="720"/>
      <c r="S129" s="570">
        <v>0</v>
      </c>
      <c r="T129" s="299"/>
      <c r="U129" s="336"/>
      <c r="V129" s="336"/>
      <c r="W129" s="347">
        <v>0</v>
      </c>
      <c r="X129" s="299"/>
      <c r="Y129" s="334"/>
      <c r="Z129" s="334"/>
      <c r="AA129" s="683">
        <v>0</v>
      </c>
      <c r="AB129" s="299"/>
      <c r="AC129" s="336"/>
      <c r="AD129" s="336"/>
      <c r="AE129" s="347">
        <v>0</v>
      </c>
      <c r="AF129" s="299"/>
      <c r="AG129" s="720"/>
      <c r="AH129" s="720"/>
      <c r="AI129" s="570">
        <v>0</v>
      </c>
      <c r="AJ129" s="289"/>
      <c r="AK129" s="306">
        <f>S129+W129+AA129+AE129+AI129</f>
        <v>0</v>
      </c>
    </row>
    <row r="130" spans="1:59" ht="12.75" customHeight="1" x14ac:dyDescent="0.2">
      <c r="A130" s="920"/>
      <c r="B130" s="920"/>
      <c r="C130" s="1131" t="s">
        <v>279</v>
      </c>
      <c r="D130" s="1131"/>
      <c r="E130" s="1131"/>
      <c r="F130" s="1131"/>
      <c r="G130" s="1131"/>
      <c r="H130" s="1131"/>
      <c r="I130" s="1131"/>
      <c r="J130" s="1131"/>
      <c r="K130" s="1131"/>
      <c r="L130" s="1131"/>
      <c r="M130" s="1131"/>
      <c r="N130" s="1131"/>
      <c r="O130" s="1131"/>
      <c r="P130" s="289"/>
      <c r="Q130" s="1058">
        <v>0.10249999999999999</v>
      </c>
      <c r="R130" s="720"/>
      <c r="S130" s="1059">
        <f>S125*Q130</f>
        <v>0</v>
      </c>
      <c r="T130" s="299"/>
      <c r="U130" s="336"/>
      <c r="V130" s="336"/>
      <c r="W130" s="1060">
        <f>W125*Q130</f>
        <v>0</v>
      </c>
      <c r="X130" s="299"/>
      <c r="Y130" s="334"/>
      <c r="Z130" s="334"/>
      <c r="AA130" s="592">
        <f>AA125*Q130</f>
        <v>0</v>
      </c>
      <c r="AB130" s="299"/>
      <c r="AC130" s="336"/>
      <c r="AD130" s="336"/>
      <c r="AE130" s="1060">
        <f>AE125*Q130</f>
        <v>0</v>
      </c>
      <c r="AF130" s="299"/>
      <c r="AG130" s="720"/>
      <c r="AH130" s="720"/>
      <c r="AI130" s="1059">
        <f>AI125*Q130</f>
        <v>0</v>
      </c>
      <c r="AJ130" s="289"/>
      <c r="AK130" s="306">
        <f>S130+W130+AA130+AE130+AI130</f>
        <v>0</v>
      </c>
    </row>
    <row r="131" spans="1:59" ht="4.5" customHeight="1" thickBot="1" x14ac:dyDescent="0.25">
      <c r="A131" s="289"/>
      <c r="B131" s="289"/>
      <c r="C131" s="361"/>
      <c r="D131" s="361"/>
      <c r="E131" s="361"/>
      <c r="F131" s="361"/>
      <c r="G131" s="361"/>
      <c r="H131" s="361"/>
      <c r="I131" s="361"/>
      <c r="J131" s="361"/>
      <c r="K131" s="361"/>
      <c r="L131" s="361"/>
      <c r="M131" s="361"/>
      <c r="N131" s="361"/>
      <c r="O131" s="361"/>
      <c r="P131" s="361"/>
      <c r="Q131" s="361"/>
      <c r="R131" s="361"/>
      <c r="S131" s="299"/>
      <c r="T131" s="299"/>
      <c r="U131" s="289"/>
      <c r="V131" s="289"/>
      <c r="W131" s="299"/>
      <c r="X131" s="299"/>
      <c r="Y131" s="289"/>
      <c r="Z131" s="289"/>
      <c r="AA131" s="299"/>
      <c r="AB131" s="299"/>
      <c r="AC131" s="289"/>
      <c r="AD131" s="289"/>
      <c r="AE131" s="299"/>
      <c r="AF131" s="299"/>
      <c r="AG131" s="289"/>
      <c r="AH131" s="289"/>
      <c r="AI131" s="299"/>
      <c r="AJ131" s="289"/>
      <c r="AK131" s="299"/>
    </row>
    <row r="132" spans="1:59" s="1" customFormat="1" ht="13.5" thickBot="1" x14ac:dyDescent="0.25">
      <c r="A132" s="1092" t="s">
        <v>154</v>
      </c>
      <c r="B132" s="1084"/>
      <c r="C132" s="1084"/>
      <c r="D132" s="1084"/>
      <c r="E132" s="1084"/>
      <c r="F132" s="1084"/>
      <c r="G132" s="1084"/>
      <c r="H132" s="1084"/>
      <c r="I132" s="1084"/>
      <c r="J132" s="1084"/>
      <c r="K132" s="1084"/>
      <c r="L132" s="1084"/>
      <c r="M132" s="1084"/>
      <c r="N132" s="1084"/>
      <c r="O132" s="1084"/>
      <c r="P132" s="1084"/>
      <c r="Q132" s="102"/>
      <c r="R132" s="100" t="s">
        <v>66</v>
      </c>
      <c r="S132" s="101">
        <f>S125+S127+S128+S129+S130</f>
        <v>0</v>
      </c>
      <c r="T132" s="101"/>
      <c r="U132" s="102"/>
      <c r="V132" s="100" t="s">
        <v>67</v>
      </c>
      <c r="W132" s="101">
        <f>W125+W127+W128+W129+W130</f>
        <v>0</v>
      </c>
      <c r="X132" s="101"/>
      <c r="Y132" s="102"/>
      <c r="Z132" s="100" t="s">
        <v>68</v>
      </c>
      <c r="AA132" s="101">
        <f>AA125+AA127+AA128+AA129+AA130</f>
        <v>0</v>
      </c>
      <c r="AB132" s="101"/>
      <c r="AC132" s="102"/>
      <c r="AD132" s="100" t="s">
        <v>69</v>
      </c>
      <c r="AE132" s="101">
        <f>AE125+AE127+AE128+AE129+AE130</f>
        <v>0</v>
      </c>
      <c r="AF132" s="101"/>
      <c r="AG132" s="102"/>
      <c r="AH132" s="100" t="s">
        <v>70</v>
      </c>
      <c r="AI132" s="101">
        <f>AI125+AI127+AI128+AI129+AI130</f>
        <v>0</v>
      </c>
      <c r="AJ132" s="102"/>
      <c r="AK132" s="103">
        <f>S132+W132+AA132+AE132+AI132</f>
        <v>0</v>
      </c>
    </row>
    <row r="133" spans="1:59" s="1" customFormat="1" ht="4.5" customHeight="1" thickBot="1" x14ac:dyDescent="0.25">
      <c r="A133" s="289"/>
      <c r="B133" s="289"/>
      <c r="C133" s="289"/>
      <c r="D133" s="289"/>
      <c r="E133" s="289"/>
      <c r="F133" s="289"/>
      <c r="G133" s="289"/>
      <c r="H133" s="289"/>
      <c r="I133" s="289"/>
      <c r="J133" s="289"/>
      <c r="K133" s="289"/>
      <c r="L133" s="289"/>
      <c r="M133" s="289"/>
      <c r="N133" s="289"/>
      <c r="O133" s="289"/>
      <c r="P133" s="289"/>
      <c r="Q133" s="289"/>
      <c r="R133" s="289"/>
      <c r="S133" s="299"/>
      <c r="T133" s="299"/>
      <c r="U133" s="289"/>
      <c r="V133" s="289"/>
      <c r="W133" s="299"/>
      <c r="X133" s="299"/>
      <c r="Y133" s="289"/>
      <c r="Z133" s="289"/>
      <c r="AA133" s="299"/>
      <c r="AB133" s="299"/>
      <c r="AC133" s="289"/>
      <c r="AD133" s="289"/>
      <c r="AE133" s="299"/>
      <c r="AF133" s="299"/>
      <c r="AG133" s="289"/>
      <c r="AH133" s="289"/>
      <c r="AI133" s="299"/>
      <c r="AJ133" s="289"/>
      <c r="AK133" s="299"/>
    </row>
    <row r="134" spans="1:59" s="1" customFormat="1" ht="13.5" thickBot="1" x14ac:dyDescent="0.25">
      <c r="A134" s="1070" t="s">
        <v>75</v>
      </c>
      <c r="B134" s="1071"/>
      <c r="C134" s="1071"/>
      <c r="D134" s="1071"/>
      <c r="E134" s="1071"/>
      <c r="F134" s="1071"/>
      <c r="G134" s="1071"/>
      <c r="H134" s="1071"/>
      <c r="I134" s="1071"/>
      <c r="J134" s="1071"/>
      <c r="K134" s="1071"/>
      <c r="L134" s="1071"/>
      <c r="M134" s="1071"/>
      <c r="N134" s="1071"/>
      <c r="O134" s="1071"/>
      <c r="P134" s="1071"/>
      <c r="Q134" s="1071"/>
      <c r="R134" s="1071"/>
      <c r="S134" s="1072"/>
      <c r="T134" s="119"/>
      <c r="U134" s="119"/>
      <c r="V134" s="119"/>
      <c r="W134" s="119"/>
      <c r="X134" s="119"/>
      <c r="Y134" s="119"/>
      <c r="Z134" s="119"/>
      <c r="AA134" s="119"/>
      <c r="AB134" s="119"/>
      <c r="AC134" s="119"/>
      <c r="AD134" s="119"/>
      <c r="AE134" s="119"/>
      <c r="AF134" s="119"/>
      <c r="AG134" s="119"/>
      <c r="AH134" s="119"/>
      <c r="AI134" s="119"/>
      <c r="AJ134" s="119"/>
      <c r="AK134" s="119"/>
    </row>
    <row r="135" spans="1:59" s="1" customFormat="1" ht="12" customHeight="1" x14ac:dyDescent="0.2">
      <c r="A135" s="160"/>
      <c r="B135" s="395" t="s">
        <v>76</v>
      </c>
      <c r="C135" s="1198" t="s">
        <v>155</v>
      </c>
      <c r="D135" s="1171"/>
      <c r="E135" s="1171"/>
      <c r="F135" s="1171"/>
      <c r="G135" s="1171"/>
      <c r="H135" s="1171"/>
      <c r="I135" s="1171"/>
      <c r="J135" s="1171"/>
      <c r="K135" s="1171"/>
      <c r="L135" s="1171"/>
      <c r="M135" s="1171"/>
      <c r="N135" s="921"/>
      <c r="O135" s="921"/>
      <c r="P135" s="361"/>
      <c r="Q135" s="74"/>
      <c r="R135" s="74"/>
      <c r="S135" s="74"/>
      <c r="T135" s="74"/>
      <c r="U135" s="74"/>
      <c r="V135" s="74"/>
      <c r="W135" s="74"/>
      <c r="X135" s="74"/>
      <c r="Y135" s="74"/>
      <c r="Z135" s="74"/>
      <c r="AA135" s="74"/>
      <c r="AB135" s="74"/>
      <c r="AC135" s="74"/>
      <c r="AD135" s="74"/>
      <c r="AE135" s="74"/>
      <c r="AF135" s="74"/>
      <c r="AG135" s="74"/>
      <c r="AH135" s="74"/>
      <c r="AI135" s="74"/>
      <c r="AJ135" s="74"/>
      <c r="AK135" s="74"/>
    </row>
    <row r="136" spans="1:59" s="1" customFormat="1" ht="5.25" customHeight="1" x14ac:dyDescent="0.2">
      <c r="C136" s="163"/>
      <c r="D136" s="921"/>
      <c r="E136" s="921"/>
      <c r="F136" s="921"/>
      <c r="G136" s="921"/>
      <c r="H136" s="921"/>
      <c r="I136" s="921"/>
      <c r="J136" s="921"/>
      <c r="K136" s="921"/>
      <c r="L136" s="921"/>
      <c r="M136" s="921"/>
      <c r="N136" s="921"/>
      <c r="O136" s="921"/>
      <c r="P136" s="361"/>
      <c r="Q136" s="74"/>
      <c r="R136" s="74"/>
      <c r="S136" s="74"/>
      <c r="T136" s="74"/>
      <c r="U136" s="74"/>
      <c r="V136" s="74"/>
      <c r="W136" s="74"/>
      <c r="X136" s="74"/>
      <c r="Y136" s="74"/>
      <c r="Z136" s="74"/>
      <c r="AA136" s="74"/>
      <c r="AB136" s="74"/>
      <c r="AC136" s="74"/>
      <c r="AD136" s="74"/>
      <c r="AE136" s="74"/>
      <c r="AF136" s="74"/>
      <c r="AG136" s="74"/>
      <c r="AH136" s="74"/>
      <c r="AI136" s="74"/>
      <c r="AJ136" s="74"/>
      <c r="AK136" s="74"/>
    </row>
    <row r="137" spans="1:59" ht="12.75" customHeight="1" x14ac:dyDescent="0.2">
      <c r="A137" s="920" t="s">
        <v>39</v>
      </c>
      <c r="B137" s="289" t="s">
        <v>78</v>
      </c>
      <c r="D137" s="1075"/>
      <c r="E137" s="1075"/>
      <c r="F137" s="1075"/>
      <c r="G137" s="1075"/>
      <c r="H137" s="1075"/>
      <c r="I137" s="1075"/>
      <c r="J137" s="1075"/>
      <c r="K137" s="1075"/>
      <c r="L137" s="1075"/>
      <c r="M137" s="1075"/>
      <c r="N137" s="1075"/>
      <c r="O137" s="1075"/>
      <c r="P137" s="289"/>
      <c r="Q137" s="720"/>
      <c r="R137" s="720"/>
      <c r="S137" s="570">
        <v>0</v>
      </c>
      <c r="T137" s="299"/>
      <c r="U137" s="336"/>
      <c r="V137" s="336"/>
      <c r="W137" s="347">
        <v>0</v>
      </c>
      <c r="X137" s="299"/>
      <c r="Y137" s="334"/>
      <c r="Z137" s="334"/>
      <c r="AA137" s="683">
        <v>0</v>
      </c>
      <c r="AB137" s="299"/>
      <c r="AC137" s="336"/>
      <c r="AD137" s="336"/>
      <c r="AE137" s="347">
        <v>0</v>
      </c>
      <c r="AF137" s="299"/>
      <c r="AG137" s="720"/>
      <c r="AH137" s="720"/>
      <c r="AI137" s="570">
        <v>0</v>
      </c>
      <c r="AJ137" s="289"/>
      <c r="AK137" s="306">
        <f>S137+W137+AA137+AE137+AI137</f>
        <v>0</v>
      </c>
    </row>
    <row r="138" spans="1:59" x14ac:dyDescent="0.2">
      <c r="A138" s="920" t="s">
        <v>41</v>
      </c>
      <c r="B138" s="289" t="s">
        <v>79</v>
      </c>
      <c r="D138" s="1075"/>
      <c r="E138" s="1075"/>
      <c r="F138" s="1075"/>
      <c r="G138" s="1075"/>
      <c r="H138" s="1075"/>
      <c r="I138" s="1075"/>
      <c r="J138" s="1075"/>
      <c r="K138" s="1075"/>
      <c r="L138" s="1075"/>
      <c r="M138" s="1075"/>
      <c r="N138" s="1075"/>
      <c r="O138" s="1075"/>
      <c r="P138" s="289"/>
      <c r="Q138" s="720"/>
      <c r="R138" s="720"/>
      <c r="S138" s="570">
        <v>0</v>
      </c>
      <c r="T138" s="299"/>
      <c r="U138" s="336"/>
      <c r="V138" s="336"/>
      <c r="W138" s="347">
        <v>0</v>
      </c>
      <c r="X138" s="299"/>
      <c r="Y138" s="334"/>
      <c r="Z138" s="334"/>
      <c r="AA138" s="683">
        <v>0</v>
      </c>
      <c r="AB138" s="299"/>
      <c r="AC138" s="336"/>
      <c r="AD138" s="336"/>
      <c r="AE138" s="347">
        <v>0</v>
      </c>
      <c r="AF138" s="299"/>
      <c r="AG138" s="720"/>
      <c r="AH138" s="720"/>
      <c r="AI138" s="570">
        <v>0</v>
      </c>
      <c r="AJ138" s="289"/>
      <c r="AK138" s="306">
        <f>S138+W138+AA138+AE138+AI138</f>
        <v>0</v>
      </c>
    </row>
    <row r="139" spans="1:59" ht="6" customHeight="1" x14ac:dyDescent="0.2">
      <c r="Q139" s="289"/>
      <c r="R139" s="289"/>
      <c r="S139" s="299"/>
      <c r="T139" s="299"/>
      <c r="U139" s="289"/>
      <c r="V139" s="289"/>
      <c r="W139" s="299"/>
      <c r="X139" s="299"/>
      <c r="Y139" s="289"/>
      <c r="Z139" s="289"/>
      <c r="AA139" s="299"/>
      <c r="AB139" s="299"/>
      <c r="AC139" s="289"/>
      <c r="AD139" s="289"/>
      <c r="AE139" s="299"/>
      <c r="AF139" s="299"/>
      <c r="AG139" s="289"/>
      <c r="AH139" s="289"/>
      <c r="AI139" s="299"/>
      <c r="AJ139" s="289"/>
      <c r="AK139" s="299"/>
    </row>
    <row r="140" spans="1:59" x14ac:dyDescent="0.2">
      <c r="A140" s="920" t="s">
        <v>42</v>
      </c>
      <c r="B140" s="289" t="s">
        <v>80</v>
      </c>
      <c r="C140" s="1199"/>
      <c r="D140" s="1199"/>
      <c r="E140" s="1199"/>
      <c r="F140" s="1199"/>
      <c r="G140" s="1199"/>
      <c r="H140" s="1199"/>
      <c r="I140" s="1199"/>
      <c r="J140" s="1199"/>
      <c r="K140" s="1199"/>
      <c r="L140" s="1199"/>
      <c r="M140" s="1199"/>
      <c r="N140" s="1199"/>
      <c r="O140" s="1199"/>
      <c r="Q140" s="601"/>
      <c r="R140" s="601"/>
      <c r="S140" s="570">
        <v>0</v>
      </c>
      <c r="T140" s="299"/>
      <c r="U140" s="612"/>
      <c r="V140" s="612"/>
      <c r="W140" s="347">
        <v>0</v>
      </c>
      <c r="X140" s="299"/>
      <c r="Y140" s="591"/>
      <c r="Z140" s="591"/>
      <c r="AA140" s="683">
        <v>0</v>
      </c>
      <c r="AB140" s="299"/>
      <c r="AC140" s="612"/>
      <c r="AD140" s="612"/>
      <c r="AE140" s="347">
        <v>0</v>
      </c>
      <c r="AF140" s="299"/>
      <c r="AG140" s="601"/>
      <c r="AH140" s="601"/>
      <c r="AI140" s="570">
        <v>0</v>
      </c>
      <c r="AK140" s="306">
        <f>S140+W140+AA140+AE140+AI140</f>
        <v>0</v>
      </c>
    </row>
    <row r="141" spans="1:59" ht="12.75" customHeight="1" x14ac:dyDescent="0.2">
      <c r="A141" t="s">
        <v>81</v>
      </c>
      <c r="B141" s="289" t="s">
        <v>82</v>
      </c>
      <c r="D141" s="355"/>
      <c r="E141" s="355"/>
      <c r="F141" s="355"/>
      <c r="G141" s="355"/>
      <c r="H141" s="355"/>
      <c r="I141" s="355"/>
      <c r="J141" s="355"/>
      <c r="K141" s="355"/>
      <c r="L141" s="355"/>
      <c r="M141" s="355"/>
      <c r="N141" s="355"/>
      <c r="O141" s="355"/>
      <c r="Q141" s="601"/>
      <c r="R141" s="601"/>
      <c r="S141" s="570">
        <v>0</v>
      </c>
      <c r="T141" s="299"/>
      <c r="U141" s="612"/>
      <c r="V141" s="612"/>
      <c r="W141" s="347">
        <v>0</v>
      </c>
      <c r="X141" s="299"/>
      <c r="Y141" s="591"/>
      <c r="Z141" s="591"/>
      <c r="AA141" s="683">
        <v>0</v>
      </c>
      <c r="AB141" s="299"/>
      <c r="AC141" s="612"/>
      <c r="AD141" s="612"/>
      <c r="AE141" s="347">
        <v>0</v>
      </c>
      <c r="AF141" s="299"/>
      <c r="AG141" s="601"/>
      <c r="AH141" s="601"/>
      <c r="AI141" s="570">
        <v>0</v>
      </c>
      <c r="AK141" s="306">
        <f>S141+W141+AA141+AE141+AI141</f>
        <v>0</v>
      </c>
    </row>
    <row r="142" spans="1:59" ht="13.5" customHeight="1" thickBot="1" x14ac:dyDescent="0.25">
      <c r="C142" s="1138" t="s">
        <v>156</v>
      </c>
      <c r="D142" s="1138"/>
      <c r="E142" s="1138"/>
      <c r="F142" s="1138"/>
      <c r="G142" s="1138"/>
      <c r="H142" s="1138"/>
      <c r="I142" s="1138"/>
      <c r="J142" s="1138"/>
      <c r="K142" s="1138"/>
      <c r="L142" s="1138"/>
      <c r="M142" s="1138"/>
      <c r="N142" s="1138"/>
      <c r="O142" s="1138"/>
      <c r="P142" s="13"/>
      <c r="Q142" s="13"/>
      <c r="R142" s="13"/>
      <c r="S142" s="299"/>
      <c r="T142" s="299"/>
      <c r="W142" s="299"/>
      <c r="X142" s="299"/>
      <c r="AA142" s="299"/>
      <c r="AB142" s="299"/>
      <c r="AE142" s="299"/>
      <c r="AF142" s="299"/>
      <c r="AI142" s="299"/>
      <c r="AK142" s="299"/>
    </row>
    <row r="143" spans="1:59" s="93" customFormat="1" ht="13.5" thickBot="1" x14ac:dyDescent="0.25">
      <c r="A143" s="1092" t="s">
        <v>157</v>
      </c>
      <c r="B143" s="1084"/>
      <c r="C143" s="1084"/>
      <c r="D143" s="1084"/>
      <c r="E143" s="1084"/>
      <c r="F143" s="1084"/>
      <c r="G143" s="1084"/>
      <c r="H143" s="1084"/>
      <c r="I143" s="1084"/>
      <c r="J143" s="1084"/>
      <c r="K143" s="1084"/>
      <c r="L143" s="1084"/>
      <c r="M143" s="1084"/>
      <c r="N143" s="1084"/>
      <c r="O143" s="1084"/>
      <c r="P143" s="95"/>
      <c r="Q143" s="95"/>
      <c r="R143" s="96" t="s">
        <v>66</v>
      </c>
      <c r="S143" s="97">
        <f>SUM(S137:S141)</f>
        <v>0</v>
      </c>
      <c r="T143" s="97"/>
      <c r="U143" s="95"/>
      <c r="V143" s="96" t="s">
        <v>67</v>
      </c>
      <c r="W143" s="97">
        <f>SUM(W137:W141)</f>
        <v>0</v>
      </c>
      <c r="X143" s="97"/>
      <c r="Y143" s="95"/>
      <c r="Z143" s="96" t="s">
        <v>68</v>
      </c>
      <c r="AA143" s="97">
        <f>SUM(AA137:AA141)</f>
        <v>0</v>
      </c>
      <c r="AB143" s="97"/>
      <c r="AC143" s="95"/>
      <c r="AD143" s="96" t="s">
        <v>69</v>
      </c>
      <c r="AE143" s="97">
        <f>SUM(AE137:AE141)</f>
        <v>0</v>
      </c>
      <c r="AF143" s="97"/>
      <c r="AG143" s="95"/>
      <c r="AH143" s="96" t="s">
        <v>70</v>
      </c>
      <c r="AI143" s="97">
        <f>SUM(AI137:AI141)</f>
        <v>0</v>
      </c>
      <c r="AJ143" s="95"/>
      <c r="AK143" s="98">
        <f>SUM(AI143,AE143,AA143,W143,S143)</f>
        <v>0</v>
      </c>
      <c r="AL143" s="1"/>
      <c r="AM143" s="1"/>
      <c r="AN143" s="1"/>
      <c r="AO143" s="1"/>
      <c r="AP143" s="1"/>
      <c r="AQ143" s="1"/>
      <c r="AR143" s="1"/>
      <c r="AS143" s="1"/>
      <c r="AT143" s="1"/>
      <c r="AU143" s="1"/>
      <c r="AV143" s="1"/>
      <c r="AW143" s="1"/>
      <c r="AX143" s="1"/>
      <c r="AY143" s="1"/>
      <c r="AZ143" s="1"/>
      <c r="BA143" s="1"/>
      <c r="BB143" s="1"/>
      <c r="BC143" s="1"/>
      <c r="BD143" s="1"/>
      <c r="BE143" s="1"/>
      <c r="BF143" s="1"/>
      <c r="BG143" s="1"/>
    </row>
    <row r="144" spans="1:59" s="1" customFormat="1" ht="6" customHeight="1" thickBot="1" x14ac:dyDescent="0.25">
      <c r="A144" s="289"/>
      <c r="B144" s="289"/>
      <c r="C144" s="289"/>
      <c r="D144" s="289"/>
      <c r="E144" s="289"/>
      <c r="F144" s="289"/>
      <c r="G144" s="289"/>
      <c r="H144" s="289"/>
      <c r="I144" s="289"/>
      <c r="J144" s="289"/>
      <c r="K144" s="289"/>
      <c r="L144" s="289"/>
      <c r="M144" s="289"/>
      <c r="N144" s="289"/>
      <c r="O144" s="289"/>
      <c r="P144" s="289"/>
      <c r="Q144" s="289"/>
      <c r="R144" s="289"/>
      <c r="S144" s="299"/>
      <c r="T144" s="299"/>
      <c r="U144" s="289"/>
      <c r="V144" s="289"/>
      <c r="W144" s="299"/>
      <c r="X144" s="299"/>
      <c r="Y144" s="289"/>
      <c r="Z144" s="289"/>
      <c r="AA144" s="299"/>
      <c r="AB144" s="299"/>
      <c r="AC144" s="289"/>
      <c r="AD144" s="289"/>
      <c r="AE144" s="299"/>
      <c r="AF144" s="299"/>
      <c r="AG144" s="289"/>
      <c r="AH144" s="289"/>
      <c r="AI144" s="299"/>
      <c r="AJ144" s="289"/>
      <c r="AK144" s="299"/>
    </row>
    <row r="145" spans="1:37" ht="12.75" customHeight="1" thickBot="1" x14ac:dyDescent="0.25">
      <c r="A145" s="1128" t="s">
        <v>86</v>
      </c>
      <c r="B145" s="1129"/>
      <c r="C145" s="1129"/>
      <c r="D145" s="1129"/>
      <c r="E145" s="1129"/>
      <c r="F145" s="1129"/>
      <c r="G145" s="1129"/>
      <c r="H145" s="1129"/>
      <c r="I145" s="1129"/>
      <c r="J145" s="1129"/>
      <c r="K145" s="1129"/>
      <c r="L145" s="1129"/>
      <c r="M145" s="1129"/>
      <c r="N145" s="1129"/>
      <c r="O145" s="1129"/>
      <c r="P145" s="1129"/>
      <c r="Q145" s="1129"/>
      <c r="R145" s="1129"/>
      <c r="S145" s="1130"/>
      <c r="T145" s="120"/>
      <c r="U145" s="120"/>
      <c r="V145" s="120"/>
      <c r="W145" s="120"/>
      <c r="X145" s="120"/>
      <c r="Y145" s="120"/>
      <c r="Z145" s="120"/>
      <c r="AA145" s="120"/>
      <c r="AB145" s="120"/>
      <c r="AC145" s="120"/>
      <c r="AD145" s="120"/>
      <c r="AE145" s="120"/>
      <c r="AF145" s="120"/>
      <c r="AG145" s="120"/>
      <c r="AH145" s="120"/>
      <c r="AI145" s="120"/>
      <c r="AJ145" s="120"/>
      <c r="AK145" s="120"/>
    </row>
    <row r="146" spans="1:37" ht="5.25" customHeight="1" x14ac:dyDescent="0.2">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row>
    <row r="147" spans="1:37" ht="12.75" customHeight="1" x14ac:dyDescent="0.2">
      <c r="A147" s="1135" t="s">
        <v>87</v>
      </c>
      <c r="B147" s="1135"/>
      <c r="C147" s="1135"/>
      <c r="D147" s="175"/>
      <c r="E147" s="55"/>
      <c r="F147" s="1137" t="s">
        <v>88</v>
      </c>
      <c r="G147" s="1137"/>
      <c r="H147" s="1137"/>
      <c r="I147" s="113"/>
      <c r="J147" s="1088"/>
      <c r="K147" s="1089"/>
      <c r="L147" s="1090"/>
      <c r="M147" s="1132" t="s">
        <v>89</v>
      </c>
      <c r="N147" s="1133"/>
      <c r="O147" s="1133"/>
      <c r="P147" s="289"/>
      <c r="Q147" s="289"/>
      <c r="R147" s="1"/>
      <c r="S147" s="289"/>
      <c r="T147" s="5"/>
      <c r="U147" s="289"/>
      <c r="V147" s="1"/>
      <c r="W147" s="289"/>
      <c r="X147" s="289"/>
      <c r="Y147" s="289"/>
      <c r="Z147" s="1"/>
      <c r="AA147" s="289"/>
      <c r="AB147" s="289"/>
      <c r="AC147" s="289"/>
      <c r="AD147" s="1"/>
      <c r="AE147" s="289"/>
      <c r="AF147" s="289"/>
      <c r="AG147" s="289"/>
      <c r="AH147" s="1"/>
      <c r="AI147" s="289"/>
      <c r="AJ147" s="289"/>
      <c r="AK147" s="5"/>
    </row>
    <row r="148" spans="1:37" ht="12.75" customHeight="1" x14ac:dyDescent="0.2">
      <c r="A148" s="161"/>
      <c r="B148" s="161"/>
      <c r="C148" s="1134" t="s">
        <v>90</v>
      </c>
      <c r="D148" s="1134"/>
      <c r="E148" s="1134"/>
      <c r="F148" s="1134"/>
      <c r="G148" s="1134"/>
      <c r="H148" s="1134"/>
      <c r="I148" s="1134"/>
      <c r="J148" s="1134"/>
      <c r="K148" s="1134"/>
      <c r="L148" s="1134"/>
      <c r="M148" s="1134"/>
      <c r="N148" s="1134"/>
      <c r="O148" s="1134"/>
      <c r="P148" s="289"/>
      <c r="Q148" s="289"/>
      <c r="R148" s="1"/>
      <c r="S148" s="289"/>
      <c r="T148" s="5"/>
      <c r="U148" s="289"/>
      <c r="V148" s="1"/>
      <c r="W148" s="289"/>
      <c r="X148" s="289"/>
      <c r="Y148" s="289"/>
      <c r="Z148" s="1"/>
      <c r="AA148" s="289"/>
      <c r="AB148" s="289"/>
      <c r="AC148" s="289"/>
      <c r="AD148" s="1"/>
      <c r="AE148" s="289"/>
      <c r="AF148" s="289"/>
      <c r="AG148" s="289"/>
      <c r="AH148" s="1"/>
      <c r="AI148" s="289"/>
      <c r="AJ148" s="289"/>
      <c r="AK148" s="5"/>
    </row>
    <row r="149" spans="1:37" x14ac:dyDescent="0.2">
      <c r="A149" s="920" t="s">
        <v>39</v>
      </c>
      <c r="B149" s="920"/>
      <c r="C149" s="1075" t="s">
        <v>91</v>
      </c>
      <c r="D149" s="1075"/>
      <c r="E149" s="1075"/>
      <c r="F149" s="1075"/>
      <c r="G149" s="1075"/>
      <c r="H149" s="1075"/>
      <c r="I149" s="1075"/>
      <c r="J149" s="1075"/>
      <c r="K149" s="1075"/>
      <c r="L149" s="1075"/>
      <c r="M149" s="1075"/>
      <c r="N149" s="1075"/>
      <c r="O149" s="1075"/>
      <c r="P149" s="289"/>
      <c r="Q149" s="720"/>
      <c r="R149" s="602"/>
      <c r="S149" s="948">
        <v>0</v>
      </c>
      <c r="T149" s="5"/>
      <c r="U149" s="336"/>
      <c r="V149" s="44"/>
      <c r="W149" s="337">
        <v>0</v>
      </c>
      <c r="X149" s="289"/>
      <c r="Y149" s="334"/>
      <c r="Z149" s="76"/>
      <c r="AA149" s="335">
        <v>0</v>
      </c>
      <c r="AB149" s="289"/>
      <c r="AC149" s="336"/>
      <c r="AD149" s="44"/>
      <c r="AE149" s="337">
        <v>0</v>
      </c>
      <c r="AF149" s="289"/>
      <c r="AG149" s="720"/>
      <c r="AH149" s="602"/>
      <c r="AI149" s="948">
        <v>0</v>
      </c>
      <c r="AJ149" s="289"/>
      <c r="AK149" s="306">
        <f>S149+W149+AA149+AE149+AI149</f>
        <v>0</v>
      </c>
    </row>
    <row r="150" spans="1:37" x14ac:dyDescent="0.2">
      <c r="A150" s="920" t="s">
        <v>41</v>
      </c>
      <c r="B150" s="920"/>
      <c r="C150" s="1075" t="s">
        <v>92</v>
      </c>
      <c r="D150" s="1075"/>
      <c r="E150" s="1075"/>
      <c r="F150" s="1075"/>
      <c r="G150" s="1075"/>
      <c r="H150" s="1075"/>
      <c r="I150" s="1075"/>
      <c r="J150" s="1075"/>
      <c r="K150" s="1075"/>
      <c r="L150" s="1075"/>
      <c r="M150" s="1075"/>
      <c r="N150" s="1075"/>
      <c r="O150" s="1075"/>
      <c r="P150" s="289"/>
      <c r="Q150" s="720"/>
      <c r="R150" s="602"/>
      <c r="S150" s="948">
        <v>0</v>
      </c>
      <c r="T150" s="5"/>
      <c r="U150" s="336"/>
      <c r="V150" s="44"/>
      <c r="W150" s="337">
        <v>0</v>
      </c>
      <c r="X150" s="289"/>
      <c r="Y150" s="334"/>
      <c r="Z150" s="76"/>
      <c r="AA150" s="335">
        <v>0</v>
      </c>
      <c r="AB150" s="289"/>
      <c r="AC150" s="336"/>
      <c r="AD150" s="44"/>
      <c r="AE150" s="337">
        <v>0</v>
      </c>
      <c r="AF150" s="289"/>
      <c r="AG150" s="720"/>
      <c r="AH150" s="602"/>
      <c r="AI150" s="948">
        <v>0</v>
      </c>
      <c r="AJ150" s="289"/>
      <c r="AK150" s="306">
        <f>S150+W150+AA150+AE150+AI150</f>
        <v>0</v>
      </c>
    </row>
    <row r="151" spans="1:37" x14ac:dyDescent="0.2">
      <c r="A151" s="920" t="s">
        <v>42</v>
      </c>
      <c r="B151" s="920"/>
      <c r="C151" s="1075" t="s">
        <v>93</v>
      </c>
      <c r="D151" s="1075"/>
      <c r="E151" s="1075"/>
      <c r="F151" s="1075"/>
      <c r="G151" s="1075"/>
      <c r="H151" s="1075"/>
      <c r="I151" s="1075"/>
      <c r="J151" s="1075"/>
      <c r="K151" s="1075"/>
      <c r="L151" s="1075"/>
      <c r="M151" s="1075"/>
      <c r="N151" s="1075"/>
      <c r="O151" s="1075"/>
      <c r="P151" s="289"/>
      <c r="Q151" s="720"/>
      <c r="R151" s="602"/>
      <c r="S151" s="948">
        <v>0</v>
      </c>
      <c r="T151" s="5"/>
      <c r="U151" s="336"/>
      <c r="V151" s="44"/>
      <c r="W151" s="337">
        <v>0</v>
      </c>
      <c r="X151" s="289"/>
      <c r="Y151" s="334"/>
      <c r="Z151" s="76"/>
      <c r="AA151" s="335">
        <v>0</v>
      </c>
      <c r="AB151" s="289"/>
      <c r="AC151" s="336"/>
      <c r="AD151" s="44"/>
      <c r="AE151" s="337">
        <v>0</v>
      </c>
      <c r="AF151" s="289"/>
      <c r="AG151" s="720"/>
      <c r="AH151" s="602"/>
      <c r="AI151" s="948">
        <v>0</v>
      </c>
      <c r="AJ151" s="289"/>
      <c r="AK151" s="306">
        <f>S151+W151+AA151+AE151+AI151</f>
        <v>0</v>
      </c>
    </row>
    <row r="152" spans="1:37" ht="15" hidden="1" customHeight="1" x14ac:dyDescent="0.2">
      <c r="A152" s="920" t="s">
        <v>43</v>
      </c>
      <c r="B152" s="920"/>
      <c r="C152" s="1097" t="s">
        <v>94</v>
      </c>
      <c r="D152" s="1097"/>
      <c r="E152" s="1097"/>
      <c r="F152" s="1097"/>
      <c r="G152" s="1097"/>
      <c r="H152" s="1097"/>
      <c r="I152" s="1097"/>
      <c r="J152" s="1097"/>
      <c r="K152" s="1097"/>
      <c r="L152" s="1097"/>
      <c r="M152" s="1097"/>
      <c r="N152" s="1097"/>
      <c r="O152" s="1097"/>
      <c r="P152" s="289"/>
      <c r="Q152" s="720"/>
      <c r="R152" s="602"/>
      <c r="S152" s="948">
        <v>0</v>
      </c>
      <c r="T152" s="6"/>
      <c r="U152" s="336"/>
      <c r="V152" s="44"/>
      <c r="W152" s="337">
        <v>0</v>
      </c>
      <c r="X152" s="299"/>
      <c r="Y152" s="334"/>
      <c r="Z152" s="76"/>
      <c r="AA152" s="335">
        <v>0</v>
      </c>
      <c r="AB152" s="299"/>
      <c r="AC152" s="336"/>
      <c r="AD152" s="44"/>
      <c r="AE152" s="337">
        <v>0</v>
      </c>
      <c r="AF152" s="299"/>
      <c r="AG152" s="720"/>
      <c r="AH152" s="602"/>
      <c r="AI152" s="948">
        <v>0</v>
      </c>
      <c r="AJ152" s="289"/>
      <c r="AK152" s="306">
        <f>S152+W152+AA152+AE152+AI152</f>
        <v>0</v>
      </c>
    </row>
    <row r="153" spans="1:37" ht="15" hidden="1" customHeight="1" x14ac:dyDescent="0.2">
      <c r="A153" s="920"/>
      <c r="B153" s="920"/>
      <c r="C153" s="1097"/>
      <c r="D153" s="1097"/>
      <c r="E153" s="1097"/>
      <c r="F153" s="1097"/>
      <c r="G153" s="1097"/>
      <c r="H153" s="1097"/>
      <c r="I153" s="1097"/>
      <c r="J153" s="1097"/>
      <c r="K153" s="1097"/>
      <c r="L153" s="1097"/>
      <c r="M153" s="1097"/>
      <c r="N153" s="1097"/>
      <c r="O153" s="1097"/>
      <c r="P153" s="289"/>
      <c r="Q153" s="720"/>
      <c r="R153" s="602"/>
      <c r="S153" s="948">
        <v>0</v>
      </c>
      <c r="T153" s="6"/>
      <c r="U153" s="336"/>
      <c r="V153" s="44"/>
      <c r="W153" s="337">
        <v>0</v>
      </c>
      <c r="X153" s="299"/>
      <c r="Y153" s="334"/>
      <c r="Z153" s="76"/>
      <c r="AA153" s="335">
        <v>0</v>
      </c>
      <c r="AB153" s="299"/>
      <c r="AC153" s="336"/>
      <c r="AD153" s="44"/>
      <c r="AE153" s="337">
        <v>0</v>
      </c>
      <c r="AF153" s="299"/>
      <c r="AG153" s="720"/>
      <c r="AH153" s="602"/>
      <c r="AI153" s="948">
        <v>0</v>
      </c>
      <c r="AJ153" s="289"/>
      <c r="AK153" s="306">
        <f>S153+W153+AA153+AE153+AI153</f>
        <v>0</v>
      </c>
    </row>
    <row r="154" spans="1:37" ht="8.25" hidden="1" customHeight="1" x14ac:dyDescent="0.2">
      <c r="A154" s="920"/>
      <c r="B154" s="920"/>
      <c r="C154" s="361"/>
      <c r="D154" s="361"/>
      <c r="E154" s="361"/>
      <c r="F154" s="361"/>
      <c r="G154" s="361"/>
      <c r="H154" s="361"/>
      <c r="I154" s="361"/>
      <c r="J154" s="361"/>
      <c r="K154" s="361"/>
      <c r="L154" s="361"/>
      <c r="M154" s="361"/>
      <c r="N154" s="361"/>
      <c r="O154" s="361"/>
      <c r="P154" s="289"/>
      <c r="Q154" s="720"/>
      <c r="R154" s="602"/>
      <c r="S154" s="948"/>
      <c r="T154" s="6"/>
      <c r="U154" s="336"/>
      <c r="V154" s="44"/>
      <c r="W154" s="337"/>
      <c r="X154" s="299"/>
      <c r="Y154" s="334"/>
      <c r="Z154" s="76"/>
      <c r="AA154" s="335"/>
      <c r="AB154" s="299"/>
      <c r="AC154" s="336"/>
      <c r="AD154" s="44"/>
      <c r="AE154" s="337"/>
      <c r="AF154" s="299"/>
      <c r="AG154" s="720"/>
      <c r="AH154" s="602"/>
      <c r="AI154" s="948"/>
      <c r="AJ154" s="289"/>
      <c r="AK154" s="306"/>
    </row>
    <row r="155" spans="1:37" ht="13.5" customHeight="1" x14ac:dyDescent="0.2">
      <c r="A155" s="920" t="s">
        <v>43</v>
      </c>
      <c r="B155" s="920"/>
      <c r="C155" s="1097" t="s">
        <v>94</v>
      </c>
      <c r="D155" s="1097"/>
      <c r="E155" s="1097"/>
      <c r="F155" s="1097"/>
      <c r="G155" s="1097"/>
      <c r="H155" s="1097"/>
      <c r="I155" s="1097"/>
      <c r="J155" s="1097"/>
      <c r="K155" s="1097"/>
      <c r="L155" s="1097"/>
      <c r="M155" s="1097"/>
      <c r="N155" s="1097"/>
      <c r="O155" s="1097"/>
      <c r="P155" s="289"/>
      <c r="Q155" s="720"/>
      <c r="R155" s="602"/>
      <c r="S155" s="948">
        <v>0</v>
      </c>
      <c r="T155" s="5"/>
      <c r="U155" s="336"/>
      <c r="V155" s="44"/>
      <c r="W155" s="337">
        <v>0</v>
      </c>
      <c r="X155" s="289"/>
      <c r="Y155" s="334"/>
      <c r="Z155" s="76"/>
      <c r="AA155" s="335">
        <v>0</v>
      </c>
      <c r="AB155" s="289"/>
      <c r="AC155" s="336"/>
      <c r="AD155" s="44"/>
      <c r="AE155" s="337">
        <v>0</v>
      </c>
      <c r="AF155" s="289"/>
      <c r="AG155" s="720"/>
      <c r="AH155" s="602"/>
      <c r="AI155" s="948">
        <v>0</v>
      </c>
      <c r="AJ155" s="289"/>
      <c r="AK155" s="306">
        <f>S155+W155+AA155+AE155+AI155</f>
        <v>0</v>
      </c>
    </row>
    <row r="156" spans="1:37" ht="4.5" customHeight="1" thickBot="1" x14ac:dyDescent="0.25">
      <c r="A156" s="920"/>
      <c r="B156" s="920"/>
      <c r="C156" s="289"/>
      <c r="D156" s="289"/>
      <c r="E156" s="289"/>
      <c r="F156" s="289"/>
      <c r="G156" s="289"/>
      <c r="H156" s="289"/>
      <c r="I156" s="289"/>
      <c r="J156" s="289"/>
      <c r="K156" s="289"/>
      <c r="L156" s="289"/>
      <c r="M156" s="289"/>
      <c r="N156" s="289"/>
      <c r="O156" s="289"/>
      <c r="P156" s="289"/>
      <c r="Q156" s="289"/>
      <c r="R156" s="1"/>
      <c r="S156" s="5"/>
      <c r="T156" s="5"/>
      <c r="U156" s="289"/>
      <c r="V156" s="1"/>
      <c r="W156" s="289"/>
      <c r="X156" s="289"/>
      <c r="Y156" s="289"/>
      <c r="Z156" s="1"/>
      <c r="AA156" s="289"/>
      <c r="AB156" s="289"/>
      <c r="AC156" s="289"/>
      <c r="AD156" s="1"/>
      <c r="AE156" s="289"/>
      <c r="AF156" s="289"/>
      <c r="AG156" s="289"/>
      <c r="AH156" s="1"/>
      <c r="AI156" s="289"/>
      <c r="AJ156" s="289"/>
      <c r="AK156" s="5"/>
    </row>
    <row r="157" spans="1:37" s="1" customFormat="1" ht="13.5" thickBot="1" x14ac:dyDescent="0.25">
      <c r="A157" s="1092" t="s">
        <v>158</v>
      </c>
      <c r="B157" s="1084"/>
      <c r="C157" s="1084"/>
      <c r="D157" s="1084"/>
      <c r="E157" s="1084"/>
      <c r="F157" s="1084"/>
      <c r="G157" s="1084"/>
      <c r="H157" s="1084"/>
      <c r="I157" s="1084"/>
      <c r="J157" s="1084"/>
      <c r="K157" s="1084"/>
      <c r="L157" s="1084"/>
      <c r="M157" s="1084"/>
      <c r="N157" s="1084"/>
      <c r="O157" s="1084"/>
      <c r="P157" s="1084"/>
      <c r="Q157" s="99"/>
      <c r="R157" s="100" t="s">
        <v>66</v>
      </c>
      <c r="S157" s="101">
        <f>SUM(S149:S155)</f>
        <v>0</v>
      </c>
      <c r="T157" s="101"/>
      <c r="U157" s="102"/>
      <c r="V157" s="100" t="s">
        <v>67</v>
      </c>
      <c r="W157" s="101">
        <f>SUM(W149:W155)</f>
        <v>0</v>
      </c>
      <c r="X157" s="101"/>
      <c r="Y157" s="102"/>
      <c r="Z157" s="100" t="s">
        <v>68</v>
      </c>
      <c r="AA157" s="101">
        <f>SUM(AA149:AA155)</f>
        <v>0</v>
      </c>
      <c r="AB157" s="101"/>
      <c r="AC157" s="102"/>
      <c r="AD157" s="100" t="s">
        <v>69</v>
      </c>
      <c r="AE157" s="101">
        <f>SUM(AE149:AE155)</f>
        <v>0</v>
      </c>
      <c r="AF157" s="101"/>
      <c r="AG157" s="102"/>
      <c r="AH157" s="100" t="s">
        <v>70</v>
      </c>
      <c r="AI157" s="101">
        <f>SUM(AI149:AJ155)</f>
        <v>0</v>
      </c>
      <c r="AJ157" s="102"/>
      <c r="AK157" s="103">
        <f>SUM(AI157,AE157,AA157,W157,S157)</f>
        <v>0</v>
      </c>
    </row>
    <row r="158" spans="1:37" s="1" customFormat="1" ht="5.25" customHeight="1" thickBot="1" x14ac:dyDescent="0.25">
      <c r="A158" s="289"/>
      <c r="B158" s="289"/>
      <c r="C158" s="289"/>
      <c r="D158" s="289"/>
      <c r="E158" s="289"/>
      <c r="F158" s="289"/>
      <c r="G158" s="289"/>
      <c r="H158" s="289"/>
      <c r="I158" s="289"/>
      <c r="J158" s="289"/>
      <c r="K158" s="289"/>
      <c r="L158" s="289"/>
      <c r="M158" s="289"/>
      <c r="N158" s="289"/>
      <c r="O158" s="289"/>
      <c r="P158" s="289"/>
      <c r="Q158" s="289"/>
      <c r="R158" s="289"/>
      <c r="S158" s="299"/>
      <c r="T158" s="299"/>
      <c r="U158" s="289"/>
      <c r="V158" s="289"/>
      <c r="W158" s="299"/>
      <c r="X158" s="299"/>
      <c r="Y158" s="289"/>
      <c r="Z158" s="289"/>
      <c r="AA158" s="299"/>
      <c r="AB158" s="299"/>
      <c r="AC158" s="289"/>
      <c r="AD158" s="289"/>
      <c r="AE158" s="299"/>
      <c r="AF158" s="299"/>
      <c r="AG158" s="289"/>
      <c r="AH158" s="289"/>
      <c r="AI158" s="299"/>
      <c r="AJ158" s="289"/>
      <c r="AK158" s="299"/>
    </row>
    <row r="159" spans="1:37" ht="12.75" customHeight="1" thickBot="1" x14ac:dyDescent="0.25">
      <c r="A159" s="1070" t="s">
        <v>96</v>
      </c>
      <c r="B159" s="1071"/>
      <c r="C159" s="1071"/>
      <c r="D159" s="1071"/>
      <c r="E159" s="1071"/>
      <c r="F159" s="1071"/>
      <c r="G159" s="1071"/>
      <c r="H159" s="1071"/>
      <c r="I159" s="1071"/>
      <c r="J159" s="1071"/>
      <c r="K159" s="1071"/>
      <c r="L159" s="1071"/>
      <c r="M159" s="1071"/>
      <c r="N159" s="1071"/>
      <c r="O159" s="1071"/>
      <c r="P159" s="1071"/>
      <c r="Q159" s="1071"/>
      <c r="R159" s="1071"/>
      <c r="S159" s="1072"/>
      <c r="T159" s="119"/>
      <c r="U159" s="119"/>
      <c r="V159" s="119"/>
      <c r="W159" s="119"/>
      <c r="X159" s="119"/>
      <c r="Y159" s="119"/>
      <c r="Z159" s="119"/>
      <c r="AA159" s="119"/>
      <c r="AB159" s="119"/>
      <c r="AC159" s="119"/>
      <c r="AD159" s="119"/>
      <c r="AE159" s="119"/>
      <c r="AF159" s="119"/>
      <c r="AG159" s="119"/>
      <c r="AH159" s="119"/>
      <c r="AI159" s="119"/>
      <c r="AJ159" s="119"/>
      <c r="AK159" s="119"/>
    </row>
    <row r="160" spans="1:37" ht="4.5" customHeight="1" x14ac:dyDescent="0.2">
      <c r="A160" s="74"/>
      <c r="B160" s="74"/>
      <c r="C160" s="74"/>
      <c r="D160" s="74"/>
      <c r="E160" s="74"/>
      <c r="F160" s="74"/>
      <c r="G160" s="74"/>
      <c r="H160" s="74"/>
      <c r="I160" s="74"/>
      <c r="J160" s="74"/>
      <c r="K160" s="74"/>
      <c r="L160" s="74"/>
      <c r="M160" s="74"/>
      <c r="N160" s="74"/>
      <c r="O160" s="74"/>
      <c r="P160" s="74"/>
      <c r="Q160" s="74"/>
      <c r="R160" s="74"/>
      <c r="S160" s="74"/>
      <c r="T160" s="119"/>
      <c r="U160" s="119"/>
      <c r="V160" s="119"/>
      <c r="W160" s="119"/>
      <c r="X160" s="119"/>
      <c r="Y160" s="119"/>
      <c r="Z160" s="119"/>
      <c r="AA160" s="119"/>
      <c r="AB160" s="119"/>
      <c r="AC160" s="119"/>
      <c r="AD160" s="119"/>
      <c r="AE160" s="119"/>
      <c r="AF160" s="119"/>
      <c r="AG160" s="119"/>
      <c r="AH160" s="119"/>
      <c r="AI160" s="119"/>
      <c r="AJ160" s="119"/>
      <c r="AK160" s="119"/>
    </row>
    <row r="161" spans="2:37" x14ac:dyDescent="0.2">
      <c r="B161" s="67" t="s">
        <v>97</v>
      </c>
      <c r="C161" s="66" t="s">
        <v>98</v>
      </c>
      <c r="D161" s="1075"/>
      <c r="E161" s="1075"/>
      <c r="F161" s="1075"/>
      <c r="G161" s="1075"/>
      <c r="H161" s="1075"/>
      <c r="I161" s="1075"/>
      <c r="J161" s="1075"/>
      <c r="K161" s="1075"/>
      <c r="L161" s="1075"/>
      <c r="M161" s="1075"/>
      <c r="N161" s="1075"/>
      <c r="O161" s="1075"/>
      <c r="P161" s="1075"/>
      <c r="Q161" s="289"/>
      <c r="R161" s="289"/>
      <c r="S161" s="299"/>
      <c r="T161" s="299"/>
      <c r="U161" s="289"/>
      <c r="V161" s="289"/>
      <c r="W161" s="299"/>
      <c r="X161" s="299"/>
      <c r="Y161" s="289"/>
      <c r="Z161" s="289"/>
      <c r="AA161" s="299"/>
      <c r="AB161" s="299"/>
      <c r="AC161" s="289"/>
      <c r="AD161" s="289"/>
      <c r="AE161" s="299"/>
      <c r="AF161" s="299"/>
      <c r="AG161" s="289"/>
      <c r="AH161" s="289"/>
      <c r="AI161" s="299"/>
      <c r="AJ161" s="289"/>
      <c r="AK161" s="299"/>
    </row>
    <row r="162" spans="2:37" x14ac:dyDescent="0.2">
      <c r="B162" s="67"/>
      <c r="C162" s="67" t="s">
        <v>39</v>
      </c>
      <c r="D162" s="1075"/>
      <c r="E162" s="1075"/>
      <c r="F162" s="1075"/>
      <c r="G162" s="1075"/>
      <c r="H162" s="1075"/>
      <c r="I162" s="1075"/>
      <c r="J162" s="1075"/>
      <c r="K162" s="1075"/>
      <c r="L162" s="1075"/>
      <c r="M162" s="1075"/>
      <c r="N162" s="1075"/>
      <c r="O162" s="1075"/>
      <c r="P162" s="368"/>
      <c r="Q162" s="720"/>
      <c r="R162" s="720"/>
      <c r="S162" s="570">
        <v>0</v>
      </c>
      <c r="T162" s="299"/>
      <c r="U162" s="336"/>
      <c r="V162" s="336"/>
      <c r="W162" s="347">
        <v>0</v>
      </c>
      <c r="X162" s="299"/>
      <c r="Y162" s="334"/>
      <c r="Z162" s="334"/>
      <c r="AA162" s="683">
        <v>0</v>
      </c>
      <c r="AB162" s="299"/>
      <c r="AC162" s="336"/>
      <c r="AD162" s="336"/>
      <c r="AE162" s="347">
        <v>0</v>
      </c>
      <c r="AF162" s="299"/>
      <c r="AG162" s="720"/>
      <c r="AH162" s="720"/>
      <c r="AI162" s="570">
        <v>0</v>
      </c>
      <c r="AJ162" s="289"/>
      <c r="AK162" s="306">
        <f t="shared" ref="AK162:AK169" si="2">S162+W162+AA162+AE162+AI162</f>
        <v>0</v>
      </c>
    </row>
    <row r="163" spans="2:37" x14ac:dyDescent="0.2">
      <c r="B163" s="67"/>
      <c r="C163" s="67" t="s">
        <v>41</v>
      </c>
      <c r="D163" s="1075"/>
      <c r="E163" s="1075"/>
      <c r="F163" s="1075"/>
      <c r="G163" s="1075"/>
      <c r="H163" s="1075"/>
      <c r="I163" s="1075"/>
      <c r="J163" s="1075"/>
      <c r="K163" s="1075"/>
      <c r="L163" s="1075"/>
      <c r="M163" s="1075"/>
      <c r="N163" s="1075"/>
      <c r="O163" s="1075"/>
      <c r="P163" s="368"/>
      <c r="Q163" s="720"/>
      <c r="R163" s="720"/>
      <c r="S163" s="570">
        <v>0</v>
      </c>
      <c r="T163" s="299"/>
      <c r="U163" s="336"/>
      <c r="V163" s="336"/>
      <c r="W163" s="347">
        <v>0</v>
      </c>
      <c r="X163" s="299"/>
      <c r="Y163" s="334"/>
      <c r="Z163" s="334"/>
      <c r="AA163" s="683">
        <v>0</v>
      </c>
      <c r="AB163" s="299"/>
      <c r="AC163" s="336"/>
      <c r="AD163" s="336"/>
      <c r="AE163" s="347">
        <v>0</v>
      </c>
      <c r="AF163" s="299"/>
      <c r="AG163" s="720"/>
      <c r="AH163" s="720"/>
      <c r="AI163" s="570">
        <v>0</v>
      </c>
      <c r="AJ163" s="289"/>
      <c r="AK163" s="306">
        <f t="shared" si="2"/>
        <v>0</v>
      </c>
    </row>
    <row r="164" spans="2:37" x14ac:dyDescent="0.2">
      <c r="B164" s="67"/>
      <c r="C164" s="67" t="s">
        <v>42</v>
      </c>
      <c r="D164" s="1075"/>
      <c r="E164" s="1075"/>
      <c r="F164" s="1075"/>
      <c r="G164" s="1075"/>
      <c r="H164" s="1075"/>
      <c r="I164" s="1075"/>
      <c r="J164" s="1075"/>
      <c r="K164" s="1075"/>
      <c r="L164" s="1075"/>
      <c r="M164" s="1075"/>
      <c r="N164" s="1075"/>
      <c r="O164" s="1075"/>
      <c r="P164" s="368"/>
      <c r="Q164" s="720"/>
      <c r="R164" s="720"/>
      <c r="S164" s="570">
        <v>0</v>
      </c>
      <c r="T164" s="299"/>
      <c r="U164" s="336"/>
      <c r="V164" s="336"/>
      <c r="W164" s="347">
        <v>0</v>
      </c>
      <c r="X164" s="299"/>
      <c r="Y164" s="334"/>
      <c r="Z164" s="334"/>
      <c r="AA164" s="683">
        <v>0</v>
      </c>
      <c r="AB164" s="299"/>
      <c r="AC164" s="336"/>
      <c r="AD164" s="336"/>
      <c r="AE164" s="347">
        <v>0</v>
      </c>
      <c r="AF164" s="299"/>
      <c r="AG164" s="720"/>
      <c r="AH164" s="720"/>
      <c r="AI164" s="570">
        <v>0</v>
      </c>
      <c r="AJ164" s="289"/>
      <c r="AK164" s="306">
        <f t="shared" si="2"/>
        <v>0</v>
      </c>
    </row>
    <row r="165" spans="2:37" x14ac:dyDescent="0.2">
      <c r="B165" s="67"/>
      <c r="C165" s="67" t="s">
        <v>43</v>
      </c>
      <c r="D165" s="1075"/>
      <c r="E165" s="1075"/>
      <c r="F165" s="1075"/>
      <c r="G165" s="1075"/>
      <c r="H165" s="1075"/>
      <c r="I165" s="1075"/>
      <c r="J165" s="1075"/>
      <c r="K165" s="1075"/>
      <c r="L165" s="1075"/>
      <c r="M165" s="1075"/>
      <c r="N165" s="1075"/>
      <c r="O165" s="1075"/>
      <c r="P165" s="368"/>
      <c r="Q165" s="720"/>
      <c r="R165" s="720"/>
      <c r="S165" s="570">
        <v>0</v>
      </c>
      <c r="T165" s="299"/>
      <c r="U165" s="336"/>
      <c r="V165" s="336"/>
      <c r="W165" s="347">
        <v>0</v>
      </c>
      <c r="X165" s="299"/>
      <c r="Y165" s="334"/>
      <c r="Z165" s="334"/>
      <c r="AA165" s="683">
        <v>0</v>
      </c>
      <c r="AB165" s="299"/>
      <c r="AC165" s="336"/>
      <c r="AD165" s="336"/>
      <c r="AE165" s="347">
        <v>0</v>
      </c>
      <c r="AF165" s="299"/>
      <c r="AG165" s="720"/>
      <c r="AH165" s="720"/>
      <c r="AI165" s="570">
        <v>0</v>
      </c>
      <c r="AJ165" s="289"/>
      <c r="AK165" s="306">
        <f t="shared" si="2"/>
        <v>0</v>
      </c>
    </row>
    <row r="166" spans="2:37" x14ac:dyDescent="0.2">
      <c r="B166" s="67"/>
      <c r="C166" s="67" t="s">
        <v>51</v>
      </c>
      <c r="D166" s="1075"/>
      <c r="E166" s="1075"/>
      <c r="F166" s="1075"/>
      <c r="G166" s="1075"/>
      <c r="H166" s="1075"/>
      <c r="I166" s="1075"/>
      <c r="J166" s="1075"/>
      <c r="K166" s="1075"/>
      <c r="L166" s="1075"/>
      <c r="M166" s="1075"/>
      <c r="N166" s="1075"/>
      <c r="O166" s="1075"/>
      <c r="P166" s="368"/>
      <c r="Q166" s="720"/>
      <c r="R166" s="720"/>
      <c r="S166" s="570">
        <v>0</v>
      </c>
      <c r="T166" s="299"/>
      <c r="U166" s="336"/>
      <c r="V166" s="336"/>
      <c r="W166" s="347">
        <v>0</v>
      </c>
      <c r="X166" s="299"/>
      <c r="Y166" s="334"/>
      <c r="Z166" s="334"/>
      <c r="AA166" s="683">
        <v>0</v>
      </c>
      <c r="AB166" s="299"/>
      <c r="AC166" s="336"/>
      <c r="AD166" s="336"/>
      <c r="AE166" s="347">
        <v>0</v>
      </c>
      <c r="AF166" s="299"/>
      <c r="AG166" s="720"/>
      <c r="AH166" s="720"/>
      <c r="AI166" s="570">
        <v>0</v>
      </c>
      <c r="AJ166" s="289"/>
      <c r="AK166" s="306">
        <f t="shared" si="2"/>
        <v>0</v>
      </c>
    </row>
    <row r="167" spans="2:37" x14ac:dyDescent="0.2">
      <c r="B167" s="67"/>
      <c r="C167" s="67" t="s">
        <v>52</v>
      </c>
      <c r="D167" s="1075"/>
      <c r="E167" s="1075"/>
      <c r="F167" s="1075"/>
      <c r="G167" s="1075"/>
      <c r="H167" s="1075"/>
      <c r="I167" s="1075"/>
      <c r="J167" s="1075"/>
      <c r="K167" s="1075"/>
      <c r="L167" s="1075"/>
      <c r="M167" s="1075"/>
      <c r="N167" s="1075"/>
      <c r="O167" s="1075"/>
      <c r="P167" s="368"/>
      <c r="Q167" s="720"/>
      <c r="R167" s="720"/>
      <c r="S167" s="570">
        <v>0</v>
      </c>
      <c r="T167" s="299"/>
      <c r="U167" s="336"/>
      <c r="V167" s="336"/>
      <c r="W167" s="347">
        <v>0</v>
      </c>
      <c r="X167" s="299"/>
      <c r="Y167" s="334"/>
      <c r="Z167" s="334"/>
      <c r="AA167" s="683">
        <v>0</v>
      </c>
      <c r="AB167" s="299"/>
      <c r="AC167" s="336"/>
      <c r="AD167" s="336"/>
      <c r="AE167" s="347">
        <v>0</v>
      </c>
      <c r="AF167" s="299"/>
      <c r="AG167" s="720"/>
      <c r="AH167" s="720"/>
      <c r="AI167" s="570">
        <v>0</v>
      </c>
      <c r="AJ167" s="289"/>
      <c r="AK167" s="306">
        <f t="shared" si="2"/>
        <v>0</v>
      </c>
    </row>
    <row r="168" spans="2:37" ht="5.25" customHeight="1" x14ac:dyDescent="0.2">
      <c r="B168" s="67"/>
      <c r="C168" s="67"/>
      <c r="D168" s="368"/>
      <c r="E168" s="368"/>
      <c r="F168" s="368"/>
      <c r="G168" s="368"/>
      <c r="H168" s="368"/>
      <c r="I168" s="368"/>
      <c r="J168" s="368"/>
      <c r="K168" s="368"/>
      <c r="L168" s="368"/>
      <c r="M168" s="368"/>
      <c r="N168" s="368"/>
      <c r="O168" s="368"/>
      <c r="P168" s="368"/>
      <c r="Q168" s="289"/>
      <c r="R168" s="289"/>
      <c r="S168" s="299"/>
      <c r="T168" s="299"/>
      <c r="U168" s="289"/>
      <c r="V168" s="289"/>
      <c r="W168" s="299"/>
      <c r="X168" s="299"/>
      <c r="Y168" s="289"/>
      <c r="Z168" s="289"/>
      <c r="AA168" s="299"/>
      <c r="AB168" s="299"/>
      <c r="AC168" s="289"/>
      <c r="AD168" s="289"/>
      <c r="AE168" s="299"/>
      <c r="AF168" s="299"/>
      <c r="AG168" s="289"/>
      <c r="AH168" s="289"/>
      <c r="AI168" s="299"/>
      <c r="AJ168" s="289"/>
      <c r="AK168" s="299"/>
    </row>
    <row r="169" spans="2:37" s="2" customFormat="1" x14ac:dyDescent="0.2">
      <c r="B169" s="1"/>
      <c r="C169" s="1073" t="s">
        <v>99</v>
      </c>
      <c r="D169" s="1074"/>
      <c r="E169" s="1074"/>
      <c r="F169" s="1074"/>
      <c r="G169" s="1074"/>
      <c r="H169" s="1074"/>
      <c r="I169" s="1074"/>
      <c r="J169" s="1074"/>
      <c r="K169" s="1074"/>
      <c r="L169" s="1074"/>
      <c r="M169" s="1074"/>
      <c r="N169" s="1074"/>
      <c r="O169" s="1074"/>
      <c r="P169" s="1074"/>
      <c r="Q169" s="126"/>
      <c r="R169" s="127" t="s">
        <v>66</v>
      </c>
      <c r="S169" s="128">
        <f>SUM(S162:S167)</f>
        <v>0</v>
      </c>
      <c r="T169" s="128"/>
      <c r="U169" s="126"/>
      <c r="V169" s="127" t="s">
        <v>67</v>
      </c>
      <c r="W169" s="128">
        <f>SUM(W162:W167)</f>
        <v>0</v>
      </c>
      <c r="X169" s="128"/>
      <c r="Y169" s="126"/>
      <c r="Z169" s="127" t="s">
        <v>68</v>
      </c>
      <c r="AA169" s="128">
        <f>SUM(AA162:AA167)</f>
        <v>0</v>
      </c>
      <c r="AB169" s="128"/>
      <c r="AC169" s="126"/>
      <c r="AD169" s="127" t="s">
        <v>69</v>
      </c>
      <c r="AE169" s="128">
        <f>SUM(AE162:AE167)</f>
        <v>0</v>
      </c>
      <c r="AF169" s="128"/>
      <c r="AG169" s="126"/>
      <c r="AH169" s="127" t="s">
        <v>70</v>
      </c>
      <c r="AI169" s="128">
        <f>SUM(AI162:AI167)</f>
        <v>0</v>
      </c>
      <c r="AJ169" s="126"/>
      <c r="AK169" s="129">
        <f t="shared" si="2"/>
        <v>0</v>
      </c>
    </row>
    <row r="170" spans="2:37" ht="4.5" customHeight="1" x14ac:dyDescent="0.2">
      <c r="B170" s="67"/>
      <c r="C170" s="16"/>
      <c r="D170" s="368"/>
      <c r="E170" s="368"/>
      <c r="F170" s="368"/>
      <c r="G170" s="368"/>
      <c r="H170" s="368"/>
      <c r="I170" s="368"/>
      <c r="J170" s="368"/>
      <c r="K170" s="368"/>
      <c r="L170" s="368"/>
      <c r="M170" s="368"/>
      <c r="N170" s="368"/>
      <c r="O170" s="368"/>
      <c r="P170" s="368"/>
      <c r="Q170" s="289"/>
      <c r="R170" s="289"/>
      <c r="S170" s="299"/>
      <c r="T170" s="299"/>
      <c r="U170" s="289"/>
      <c r="V170" s="289"/>
      <c r="W170" s="299"/>
      <c r="X170" s="299"/>
      <c r="Y170" s="289"/>
      <c r="Z170" s="289"/>
      <c r="AA170" s="299"/>
      <c r="AB170" s="299"/>
      <c r="AC170" s="289"/>
      <c r="AD170" s="289"/>
      <c r="AE170" s="299"/>
      <c r="AF170" s="299"/>
      <c r="AG170" s="289"/>
      <c r="AH170" s="289"/>
      <c r="AI170" s="299"/>
      <c r="AJ170" s="289"/>
      <c r="AK170" s="299"/>
    </row>
    <row r="171" spans="2:37" x14ac:dyDescent="0.2">
      <c r="B171" s="67" t="s">
        <v>100</v>
      </c>
      <c r="C171" s="66" t="s">
        <v>101</v>
      </c>
      <c r="D171" s="67" t="s">
        <v>39</v>
      </c>
      <c r="E171" s="355"/>
      <c r="F171" s="1075"/>
      <c r="G171" s="1075"/>
      <c r="H171" s="1075"/>
      <c r="I171" s="1075"/>
      <c r="J171" s="1075"/>
      <c r="K171" s="1075"/>
      <c r="L171" s="1075"/>
      <c r="M171" s="1075"/>
      <c r="N171" s="1075"/>
      <c r="O171" s="1075"/>
      <c r="P171" s="355"/>
      <c r="Q171" s="720"/>
      <c r="R171" s="720"/>
      <c r="S171" s="723">
        <v>0</v>
      </c>
      <c r="T171" s="339"/>
      <c r="U171" s="724"/>
      <c r="V171" s="724"/>
      <c r="W171" s="725">
        <v>0</v>
      </c>
      <c r="X171" s="339"/>
      <c r="Y171" s="726"/>
      <c r="Z171" s="726"/>
      <c r="AA171" s="727">
        <v>0</v>
      </c>
      <c r="AB171" s="339"/>
      <c r="AC171" s="724"/>
      <c r="AD171" s="724"/>
      <c r="AE171" s="725">
        <v>0</v>
      </c>
      <c r="AF171" s="339"/>
      <c r="AG171" s="728"/>
      <c r="AH171" s="728"/>
      <c r="AI171" s="723">
        <v>0</v>
      </c>
      <c r="AJ171" s="289"/>
      <c r="AK171" s="712">
        <f>S171+W171+AA171+AE171+AI171</f>
        <v>0</v>
      </c>
    </row>
    <row r="172" spans="2:37" x14ac:dyDescent="0.2">
      <c r="B172" s="67"/>
      <c r="C172" s="66"/>
      <c r="D172" s="67" t="s">
        <v>41</v>
      </c>
      <c r="E172" s="368"/>
      <c r="F172" s="1075"/>
      <c r="G172" s="1075"/>
      <c r="H172" s="1075"/>
      <c r="I172" s="1075"/>
      <c r="J172" s="1075"/>
      <c r="K172" s="1075"/>
      <c r="L172" s="1075"/>
      <c r="M172" s="1075"/>
      <c r="N172" s="1075"/>
      <c r="O172" s="1075"/>
      <c r="P172" s="368"/>
      <c r="Q172" s="720"/>
      <c r="R172" s="720"/>
      <c r="S172" s="723">
        <v>0</v>
      </c>
      <c r="T172" s="339"/>
      <c r="U172" s="724"/>
      <c r="V172" s="724"/>
      <c r="W172" s="725">
        <v>0</v>
      </c>
      <c r="X172" s="339"/>
      <c r="Y172" s="726"/>
      <c r="Z172" s="726"/>
      <c r="AA172" s="727">
        <v>0</v>
      </c>
      <c r="AB172" s="339"/>
      <c r="AC172" s="724"/>
      <c r="AD172" s="724"/>
      <c r="AE172" s="725">
        <v>0</v>
      </c>
      <c r="AF172" s="339"/>
      <c r="AG172" s="728"/>
      <c r="AH172" s="728"/>
      <c r="AI172" s="723">
        <v>0</v>
      </c>
      <c r="AJ172" s="289"/>
      <c r="AK172" s="712">
        <f>S172+W172+AA172+AE172+AI172</f>
        <v>0</v>
      </c>
    </row>
    <row r="173" spans="2:37" ht="4.5" customHeight="1" x14ac:dyDescent="0.2">
      <c r="B173" s="67"/>
      <c r="C173" s="66"/>
      <c r="D173" s="368"/>
      <c r="E173" s="368"/>
      <c r="F173" s="368"/>
      <c r="G173" s="368"/>
      <c r="H173" s="368"/>
      <c r="I173" s="368"/>
      <c r="J173" s="368"/>
      <c r="K173" s="368"/>
      <c r="L173" s="368"/>
      <c r="M173" s="368"/>
      <c r="N173" s="368"/>
      <c r="O173" s="368"/>
      <c r="P173" s="368"/>
      <c r="Q173" s="289"/>
      <c r="R173" s="289"/>
      <c r="S173" s="339"/>
      <c r="T173" s="339"/>
      <c r="U173" s="326"/>
      <c r="V173" s="326"/>
      <c r="W173" s="339"/>
      <c r="X173" s="339"/>
      <c r="Y173" s="326"/>
      <c r="Z173" s="326"/>
      <c r="AA173" s="339"/>
      <c r="AB173" s="339"/>
      <c r="AC173" s="326"/>
      <c r="AD173" s="326"/>
      <c r="AE173" s="339"/>
      <c r="AF173" s="339"/>
      <c r="AG173" s="326"/>
      <c r="AH173" s="326"/>
      <c r="AI173" s="339"/>
      <c r="AJ173" s="289"/>
      <c r="AK173" s="339"/>
    </row>
    <row r="174" spans="2:37" s="2" customFormat="1" x14ac:dyDescent="0.2">
      <c r="B174" s="1"/>
      <c r="C174" s="1073" t="s">
        <v>159</v>
      </c>
      <c r="D174" s="1074"/>
      <c r="E174" s="1074"/>
      <c r="F174" s="1074"/>
      <c r="G174" s="1074"/>
      <c r="H174" s="1074"/>
      <c r="I174" s="1074"/>
      <c r="J174" s="1074"/>
      <c r="K174" s="1074"/>
      <c r="L174" s="1074"/>
      <c r="M174" s="1074"/>
      <c r="N174" s="1074"/>
      <c r="O174" s="1074"/>
      <c r="P174" s="1074"/>
      <c r="Q174" s="126"/>
      <c r="R174" s="127" t="s">
        <v>66</v>
      </c>
      <c r="S174" s="128">
        <f>SUM(S171:S172)</f>
        <v>0</v>
      </c>
      <c r="T174" s="128"/>
      <c r="U174" s="126"/>
      <c r="V174" s="127" t="s">
        <v>67</v>
      </c>
      <c r="W174" s="128">
        <f>SUM(W171:W172)</f>
        <v>0</v>
      </c>
      <c r="X174" s="128"/>
      <c r="Y174" s="126"/>
      <c r="Z174" s="127" t="s">
        <v>68</v>
      </c>
      <c r="AA174" s="128">
        <f>SUM(AA171:AA172)</f>
        <v>0</v>
      </c>
      <c r="AB174" s="128"/>
      <c r="AC174" s="126"/>
      <c r="AD174" s="127" t="s">
        <v>69</v>
      </c>
      <c r="AE174" s="128">
        <f>SUM(AE171:AE172)</f>
        <v>0</v>
      </c>
      <c r="AF174" s="128"/>
      <c r="AG174" s="126"/>
      <c r="AH174" s="127" t="s">
        <v>70</v>
      </c>
      <c r="AI174" s="128">
        <f>SUM(AI171:AI172)</f>
        <v>0</v>
      </c>
      <c r="AJ174" s="126"/>
      <c r="AK174" s="129">
        <f>S174+W174+AA174+AE174+AI174</f>
        <v>0</v>
      </c>
    </row>
    <row r="175" spans="2:37" s="2" customFormat="1" ht="7.5" customHeight="1" x14ac:dyDescent="0.2">
      <c r="B175" s="1"/>
      <c r="C175" s="70"/>
      <c r="D175" s="70"/>
      <c r="E175" s="70"/>
      <c r="F175" s="70"/>
      <c r="G175" s="70"/>
      <c r="H175" s="70"/>
      <c r="I175" s="70"/>
      <c r="J175" s="70"/>
      <c r="K175" s="70"/>
      <c r="L175" s="70"/>
      <c r="M175" s="70"/>
      <c r="N175" s="70"/>
      <c r="O175" s="70"/>
      <c r="P175" s="70"/>
      <c r="Q175" s="1"/>
      <c r="R175" s="71"/>
      <c r="S175" s="20"/>
      <c r="T175" s="20"/>
      <c r="U175" s="1"/>
      <c r="V175" s="71"/>
      <c r="W175" s="20"/>
      <c r="X175" s="20"/>
      <c r="Y175" s="1"/>
      <c r="Z175" s="71"/>
      <c r="AA175" s="20"/>
      <c r="AB175" s="20"/>
      <c r="AC175" s="1"/>
      <c r="AD175" s="71"/>
      <c r="AE175" s="20"/>
      <c r="AF175" s="20"/>
      <c r="AG175" s="1"/>
      <c r="AH175" s="71"/>
      <c r="AI175" s="20"/>
      <c r="AJ175" s="1"/>
      <c r="AK175" s="20"/>
    </row>
    <row r="176" spans="2:37" ht="17.25" customHeight="1" x14ac:dyDescent="0.2">
      <c r="B176" s="68" t="s">
        <v>103</v>
      </c>
      <c r="C176" s="1080" t="s">
        <v>160</v>
      </c>
      <c r="D176" s="1080"/>
      <c r="E176" s="1080"/>
      <c r="F176" s="1080"/>
      <c r="G176" s="1080"/>
      <c r="H176" s="1080"/>
      <c r="I176" s="1080"/>
      <c r="J176" s="1080"/>
      <c r="K176" s="1080"/>
      <c r="L176" s="1080"/>
      <c r="M176" s="1080"/>
      <c r="N176" s="1080"/>
      <c r="O176" s="1080"/>
      <c r="P176" s="368"/>
      <c r="Q176" s="289"/>
      <c r="R176" s="289"/>
      <c r="S176" s="299"/>
      <c r="T176" s="299"/>
      <c r="U176" s="289"/>
      <c r="V176" s="289"/>
      <c r="W176" s="299"/>
      <c r="X176" s="299"/>
      <c r="Y176" s="289"/>
      <c r="Z176" s="289"/>
      <c r="AA176" s="299"/>
      <c r="AB176" s="299"/>
      <c r="AC176" s="289"/>
      <c r="AD176" s="289"/>
      <c r="AE176" s="299"/>
      <c r="AF176" s="299"/>
      <c r="AG176" s="289"/>
      <c r="AH176" s="289"/>
      <c r="AI176" s="299"/>
      <c r="AJ176" s="289"/>
      <c r="AK176" s="299"/>
    </row>
    <row r="177" spans="1:42" s="65" customFormat="1" ht="15.75" customHeight="1" x14ac:dyDescent="0.2">
      <c r="C177" s="67" t="s">
        <v>39</v>
      </c>
      <c r="D177" s="1197"/>
      <c r="E177" s="1197"/>
      <c r="F177" s="1197"/>
      <c r="G177" s="1197"/>
      <c r="H177" s="1197"/>
      <c r="I177" s="1197"/>
      <c r="J177" s="1197"/>
      <c r="K177" s="1197"/>
      <c r="L177" s="1197"/>
      <c r="M177" s="1197"/>
      <c r="N177" s="1197"/>
      <c r="O177" s="1197"/>
      <c r="P177" s="922"/>
      <c r="Q177" s="728"/>
      <c r="R177" s="728"/>
      <c r="S177" s="723">
        <v>0</v>
      </c>
      <c r="T177" s="339"/>
      <c r="U177" s="724"/>
      <c r="V177" s="724"/>
      <c r="W177" s="725">
        <v>0</v>
      </c>
      <c r="X177" s="339"/>
      <c r="Y177" s="726"/>
      <c r="Z177" s="726"/>
      <c r="AA177" s="727">
        <v>0</v>
      </c>
      <c r="AB177" s="339"/>
      <c r="AC177" s="724"/>
      <c r="AD177" s="724"/>
      <c r="AE177" s="725">
        <v>0</v>
      </c>
      <c r="AF177" s="339"/>
      <c r="AG177" s="728"/>
      <c r="AH177" s="728"/>
      <c r="AI177" s="723">
        <v>0</v>
      </c>
      <c r="AJ177" s="326"/>
      <c r="AK177" s="712">
        <f t="shared" ref="AK177:AK183" si="3">S177+W177+AA177+AE177+AI177</f>
        <v>0</v>
      </c>
    </row>
    <row r="178" spans="1:42" s="65" customFormat="1" ht="15" customHeight="1" x14ac:dyDescent="0.2">
      <c r="B178" s="69"/>
      <c r="C178" s="67" t="s">
        <v>41</v>
      </c>
      <c r="D178" s="1197"/>
      <c r="E178" s="1197"/>
      <c r="F178" s="1197"/>
      <c r="G178" s="1197"/>
      <c r="H178" s="1197"/>
      <c r="I178" s="1197"/>
      <c r="J178" s="1197"/>
      <c r="K178" s="1197"/>
      <c r="L178" s="1197"/>
      <c r="M178" s="1197"/>
      <c r="N178" s="1197"/>
      <c r="O178" s="1197"/>
      <c r="P178" s="922"/>
      <c r="Q178" s="720"/>
      <c r="R178" s="720"/>
      <c r="S178" s="570">
        <v>0</v>
      </c>
      <c r="T178" s="299"/>
      <c r="U178" s="336"/>
      <c r="V178" s="336"/>
      <c r="W178" s="347">
        <v>0</v>
      </c>
      <c r="X178" s="299"/>
      <c r="Y178" s="334"/>
      <c r="Z178" s="334"/>
      <c r="AA178" s="683">
        <v>0</v>
      </c>
      <c r="AB178" s="299"/>
      <c r="AC178" s="336"/>
      <c r="AD178" s="336"/>
      <c r="AE178" s="347">
        <v>0</v>
      </c>
      <c r="AF178" s="299"/>
      <c r="AG178" s="720"/>
      <c r="AH178" s="720"/>
      <c r="AI178" s="570">
        <v>0</v>
      </c>
      <c r="AJ178" s="289"/>
      <c r="AK178" s="306">
        <f t="shared" si="3"/>
        <v>0</v>
      </c>
    </row>
    <row r="179" spans="1:42" s="65" customFormat="1" ht="15.75" customHeight="1" x14ac:dyDescent="0.2">
      <c r="B179" s="69"/>
      <c r="C179" s="67" t="s">
        <v>42</v>
      </c>
      <c r="D179" s="1197"/>
      <c r="E179" s="1197"/>
      <c r="F179" s="1197"/>
      <c r="G179" s="1197"/>
      <c r="H179" s="1197"/>
      <c r="I179" s="1197"/>
      <c r="J179" s="1197"/>
      <c r="K179" s="1197"/>
      <c r="L179" s="1197"/>
      <c r="M179" s="1197"/>
      <c r="N179" s="1197"/>
      <c r="O179" s="1197"/>
      <c r="P179" s="922"/>
      <c r="Q179" s="720"/>
      <c r="R179" s="720"/>
      <c r="S179" s="570">
        <v>0</v>
      </c>
      <c r="T179" s="299"/>
      <c r="U179" s="336"/>
      <c r="V179" s="336"/>
      <c r="W179" s="347">
        <v>0</v>
      </c>
      <c r="X179" s="299"/>
      <c r="Y179" s="334"/>
      <c r="Z179" s="334"/>
      <c r="AA179" s="683">
        <v>0</v>
      </c>
      <c r="AB179" s="299"/>
      <c r="AC179" s="336"/>
      <c r="AD179" s="336"/>
      <c r="AE179" s="347">
        <v>0</v>
      </c>
      <c r="AF179" s="299"/>
      <c r="AG179" s="720"/>
      <c r="AH179" s="720"/>
      <c r="AI179" s="570">
        <v>0</v>
      </c>
      <c r="AJ179" s="289"/>
      <c r="AK179" s="306">
        <f t="shared" si="3"/>
        <v>0</v>
      </c>
    </row>
    <row r="180" spans="1:42" s="65" customFormat="1" ht="15.75" hidden="1" customHeight="1" x14ac:dyDescent="0.2">
      <c r="B180" s="69"/>
      <c r="C180" s="910"/>
      <c r="D180" s="72" t="s">
        <v>105</v>
      </c>
      <c r="E180" s="922"/>
      <c r="F180" s="1195"/>
      <c r="G180" s="1195"/>
      <c r="H180" s="1195"/>
      <c r="I180" s="1195"/>
      <c r="J180" s="1195"/>
      <c r="K180" s="1195"/>
      <c r="L180" s="1195"/>
      <c r="M180" s="1195"/>
      <c r="N180" s="1195"/>
      <c r="O180" s="1195"/>
      <c r="P180" s="922"/>
      <c r="Q180" s="923"/>
      <c r="R180" s="923"/>
      <c r="S180" s="344">
        <v>0</v>
      </c>
      <c r="T180" s="299"/>
      <c r="U180" s="345"/>
      <c r="V180" s="345"/>
      <c r="W180" s="346">
        <v>0</v>
      </c>
      <c r="X180" s="299"/>
      <c r="Y180" s="336"/>
      <c r="Z180" s="336"/>
      <c r="AA180" s="347">
        <v>0</v>
      </c>
      <c r="AB180" s="299"/>
      <c r="AC180" s="348"/>
      <c r="AD180" s="348"/>
      <c r="AE180" s="349">
        <v>0</v>
      </c>
      <c r="AF180" s="299"/>
      <c r="AG180" s="350"/>
      <c r="AH180" s="350"/>
      <c r="AI180" s="351">
        <v>0</v>
      </c>
      <c r="AJ180" s="289"/>
      <c r="AK180" s="306">
        <f t="shared" si="3"/>
        <v>0</v>
      </c>
    </row>
    <row r="181" spans="1:42" s="65" customFormat="1" ht="15.75" hidden="1" customHeight="1" x14ac:dyDescent="0.2">
      <c r="B181" s="69"/>
      <c r="C181" s="910"/>
      <c r="D181" s="72" t="s">
        <v>106</v>
      </c>
      <c r="E181" s="922"/>
      <c r="F181" s="1195"/>
      <c r="G181" s="1195"/>
      <c r="H181" s="1195"/>
      <c r="I181" s="1195"/>
      <c r="J181" s="1195"/>
      <c r="K181" s="1195"/>
      <c r="L181" s="1195"/>
      <c r="M181" s="1195"/>
      <c r="N181" s="1195"/>
      <c r="O181" s="1195"/>
      <c r="P181" s="922"/>
      <c r="Q181" s="923"/>
      <c r="R181" s="923"/>
      <c r="S181" s="344">
        <v>0</v>
      </c>
      <c r="T181" s="299"/>
      <c r="U181" s="345"/>
      <c r="V181" s="345"/>
      <c r="W181" s="346">
        <v>0</v>
      </c>
      <c r="X181" s="299"/>
      <c r="Y181" s="336"/>
      <c r="Z181" s="336"/>
      <c r="AA181" s="347">
        <v>0</v>
      </c>
      <c r="AB181" s="299"/>
      <c r="AC181" s="348"/>
      <c r="AD181" s="348"/>
      <c r="AE181" s="349">
        <v>0</v>
      </c>
      <c r="AF181" s="299"/>
      <c r="AG181" s="350"/>
      <c r="AH181" s="350"/>
      <c r="AI181" s="351">
        <v>0</v>
      </c>
      <c r="AJ181" s="289"/>
      <c r="AK181" s="306">
        <f t="shared" si="3"/>
        <v>0</v>
      </c>
    </row>
    <row r="182" spans="1:42" s="65" customFormat="1" ht="5.25" customHeight="1" x14ac:dyDescent="0.2">
      <c r="B182" s="69"/>
      <c r="C182" s="910"/>
      <c r="D182" s="72"/>
      <c r="E182" s="922"/>
      <c r="F182" s="909"/>
      <c r="G182" s="909"/>
      <c r="H182" s="909"/>
      <c r="I182" s="909"/>
      <c r="J182" s="909"/>
      <c r="K182" s="909"/>
      <c r="L182" s="909"/>
      <c r="M182" s="909"/>
      <c r="N182" s="909"/>
      <c r="O182" s="909"/>
      <c r="P182" s="922"/>
      <c r="Q182" s="289"/>
      <c r="R182" s="289"/>
      <c r="S182" s="299"/>
      <c r="T182" s="299"/>
      <c r="U182" s="289"/>
      <c r="V182" s="289"/>
      <c r="W182" s="299"/>
      <c r="X182" s="299"/>
      <c r="Y182" s="289"/>
      <c r="Z182" s="289"/>
      <c r="AA182" s="299"/>
      <c r="AB182" s="299"/>
      <c r="AC182" s="289"/>
      <c r="AD182" s="289"/>
      <c r="AE182" s="299"/>
      <c r="AF182" s="299"/>
      <c r="AG182" s="289"/>
      <c r="AH182" s="289"/>
      <c r="AI182" s="299"/>
      <c r="AJ182" s="289"/>
      <c r="AK182" s="299"/>
    </row>
    <row r="183" spans="1:42" s="2" customFormat="1" x14ac:dyDescent="0.2">
      <c r="A183" s="289"/>
      <c r="B183" s="1"/>
      <c r="C183" s="1073" t="s">
        <v>161</v>
      </c>
      <c r="D183" s="1074"/>
      <c r="E183" s="1074"/>
      <c r="F183" s="1074"/>
      <c r="G183" s="1074"/>
      <c r="H183" s="1074"/>
      <c r="I183" s="1074"/>
      <c r="J183" s="1074"/>
      <c r="K183" s="1074"/>
      <c r="L183" s="1074"/>
      <c r="M183" s="1074"/>
      <c r="N183" s="1074"/>
      <c r="O183" s="1074"/>
      <c r="P183" s="1074"/>
      <c r="Q183" s="126"/>
      <c r="R183" s="127" t="s">
        <v>66</v>
      </c>
      <c r="S183" s="128">
        <f>SUM(S177:S179)</f>
        <v>0</v>
      </c>
      <c r="T183" s="128"/>
      <c r="U183" s="126"/>
      <c r="V183" s="127" t="s">
        <v>67</v>
      </c>
      <c r="W183" s="128">
        <f>SUM(W177:W181)</f>
        <v>0</v>
      </c>
      <c r="X183" s="128"/>
      <c r="Y183" s="126"/>
      <c r="Z183" s="127" t="s">
        <v>68</v>
      </c>
      <c r="AA183" s="128">
        <f>SUM(AA177:AA181)</f>
        <v>0</v>
      </c>
      <c r="AB183" s="128"/>
      <c r="AC183" s="126"/>
      <c r="AD183" s="127" t="s">
        <v>69</v>
      </c>
      <c r="AE183" s="128">
        <f>SUM(AE177:AE181)</f>
        <v>0</v>
      </c>
      <c r="AF183" s="128"/>
      <c r="AG183" s="126"/>
      <c r="AH183" s="127" t="s">
        <v>70</v>
      </c>
      <c r="AI183" s="128">
        <f>SUM(AI177:AI181)</f>
        <v>0</v>
      </c>
      <c r="AJ183" s="126"/>
      <c r="AK183" s="129">
        <f t="shared" si="3"/>
        <v>0</v>
      </c>
      <c r="AL183" s="289"/>
      <c r="AM183" s="289"/>
      <c r="AN183" s="289"/>
      <c r="AO183" s="289"/>
      <c r="AP183" s="289"/>
    </row>
    <row r="184" spans="1:42" s="65" customFormat="1" ht="11.25" customHeight="1" x14ac:dyDescent="0.2">
      <c r="B184" s="69"/>
      <c r="C184" s="910"/>
      <c r="D184" s="909"/>
      <c r="E184" s="909"/>
      <c r="F184" s="1196" t="s">
        <v>329</v>
      </c>
      <c r="G184" s="1196"/>
      <c r="H184" s="1196"/>
      <c r="I184" s="1196"/>
      <c r="J184" s="1196"/>
      <c r="K184" s="1196"/>
      <c r="L184" s="1196"/>
      <c r="M184" s="1196"/>
      <c r="N184" s="1196"/>
      <c r="O184" s="1196"/>
      <c r="P184" s="909"/>
      <c r="Q184" s="326"/>
      <c r="R184" s="326"/>
      <c r="S184" s="339"/>
      <c r="T184" s="339"/>
      <c r="U184" s="326"/>
      <c r="V184" s="326"/>
      <c r="W184" s="339"/>
      <c r="X184" s="339"/>
      <c r="Y184" s="326"/>
      <c r="Z184" s="326"/>
      <c r="AA184" s="339"/>
      <c r="AB184" s="339"/>
      <c r="AC184" s="326"/>
      <c r="AD184" s="326"/>
      <c r="AE184" s="339"/>
      <c r="AF184" s="339"/>
      <c r="AG184" s="326"/>
      <c r="AH184" s="326"/>
      <c r="AI184" s="339"/>
      <c r="AJ184" s="326"/>
      <c r="AK184" s="339"/>
    </row>
    <row r="185" spans="1:42" ht="12.75" customHeight="1" x14ac:dyDescent="0.2">
      <c r="B185" s="67" t="s">
        <v>109</v>
      </c>
      <c r="C185" s="66" t="s">
        <v>110</v>
      </c>
      <c r="D185" s="67" t="s">
        <v>39</v>
      </c>
      <c r="E185" s="355"/>
      <c r="F185" s="1075"/>
      <c r="G185" s="1075"/>
      <c r="H185" s="1075"/>
      <c r="I185" s="1075"/>
      <c r="J185" s="1075"/>
      <c r="K185" s="1075"/>
      <c r="L185" s="1075"/>
      <c r="M185" s="1075"/>
      <c r="N185" s="1075"/>
      <c r="O185" s="1075"/>
      <c r="P185" s="66"/>
      <c r="Q185" s="720"/>
      <c r="R185" s="720"/>
      <c r="S185" s="570">
        <v>0</v>
      </c>
      <c r="T185" s="299"/>
      <c r="U185" s="336"/>
      <c r="V185" s="336"/>
      <c r="W185" s="347">
        <v>0</v>
      </c>
      <c r="X185" s="299"/>
      <c r="Y185" s="334"/>
      <c r="Z185" s="334"/>
      <c r="AA185" s="683">
        <v>0</v>
      </c>
      <c r="AB185" s="299"/>
      <c r="AC185" s="336"/>
      <c r="AD185" s="336"/>
      <c r="AE185" s="347">
        <v>0</v>
      </c>
      <c r="AF185" s="299"/>
      <c r="AG185" s="720"/>
      <c r="AH185" s="720"/>
      <c r="AI185" s="570">
        <v>0</v>
      </c>
      <c r="AJ185" s="289"/>
      <c r="AK185" s="306">
        <f>S185+W185+AA185+AE185+AI185</f>
        <v>0</v>
      </c>
    </row>
    <row r="186" spans="1:42" ht="12.75" customHeight="1" x14ac:dyDescent="0.2">
      <c r="B186" s="67"/>
      <c r="C186" s="66"/>
      <c r="D186" s="67" t="s">
        <v>41</v>
      </c>
      <c r="E186" s="368"/>
      <c r="F186" s="1075"/>
      <c r="G186" s="1075"/>
      <c r="H186" s="1075"/>
      <c r="I186" s="1075"/>
      <c r="J186" s="1075"/>
      <c r="K186" s="1075"/>
      <c r="L186" s="1075"/>
      <c r="M186" s="1075"/>
      <c r="N186" s="1075"/>
      <c r="O186" s="1075"/>
      <c r="P186" s="66"/>
      <c r="Q186" s="720"/>
      <c r="R186" s="720"/>
      <c r="S186" s="570">
        <v>0</v>
      </c>
      <c r="T186" s="299"/>
      <c r="U186" s="336"/>
      <c r="V186" s="336"/>
      <c r="W186" s="347">
        <v>0</v>
      </c>
      <c r="X186" s="299"/>
      <c r="Y186" s="334"/>
      <c r="Z186" s="334"/>
      <c r="AA186" s="683">
        <v>0</v>
      </c>
      <c r="AB186" s="299"/>
      <c r="AC186" s="336"/>
      <c r="AD186" s="336"/>
      <c r="AE186" s="347">
        <v>0</v>
      </c>
      <c r="AF186" s="299"/>
      <c r="AG186" s="720"/>
      <c r="AH186" s="720"/>
      <c r="AI186" s="570">
        <v>0</v>
      </c>
      <c r="AJ186" s="289"/>
      <c r="AK186" s="306">
        <f>S186+W186+AA186+AE186+AI186</f>
        <v>0</v>
      </c>
    </row>
    <row r="187" spans="1:42" ht="6" customHeight="1" x14ac:dyDescent="0.2">
      <c r="B187" s="67"/>
      <c r="C187" s="66"/>
      <c r="D187" s="67"/>
      <c r="E187" s="368"/>
      <c r="F187" s="368"/>
      <c r="G187" s="368"/>
      <c r="H187" s="368"/>
      <c r="I187" s="368"/>
      <c r="J187" s="368"/>
      <c r="K187" s="368"/>
      <c r="L187" s="368"/>
      <c r="M187" s="368"/>
      <c r="N187" s="368"/>
      <c r="O187" s="368"/>
      <c r="P187" s="66"/>
      <c r="Q187" s="289"/>
      <c r="R187" s="289"/>
      <c r="S187" s="20"/>
      <c r="T187" s="20"/>
      <c r="U187" s="1"/>
      <c r="V187" s="1"/>
      <c r="W187" s="20"/>
      <c r="X187" s="20"/>
      <c r="Y187" s="1"/>
      <c r="Z187" s="1"/>
      <c r="AA187" s="20"/>
      <c r="AB187" s="20"/>
      <c r="AC187" s="1"/>
      <c r="AD187" s="1"/>
      <c r="AE187" s="20"/>
      <c r="AF187" s="20"/>
      <c r="AG187" s="1"/>
      <c r="AH187" s="1"/>
      <c r="AI187" s="20"/>
      <c r="AJ187" s="1"/>
      <c r="AK187" s="20"/>
    </row>
    <row r="188" spans="1:42" s="2" customFormat="1" x14ac:dyDescent="0.2">
      <c r="A188" s="289"/>
      <c r="B188" s="1"/>
      <c r="C188" s="1073" t="s">
        <v>111</v>
      </c>
      <c r="D188" s="1074"/>
      <c r="E188" s="1074"/>
      <c r="F188" s="1074"/>
      <c r="G188" s="1074"/>
      <c r="H188" s="1074"/>
      <c r="I188" s="1074"/>
      <c r="J188" s="1074"/>
      <c r="K188" s="1074"/>
      <c r="L188" s="1074"/>
      <c r="M188" s="1074"/>
      <c r="N188" s="1074"/>
      <c r="O188" s="1074"/>
      <c r="P188" s="1074"/>
      <c r="Q188" s="126"/>
      <c r="R188" s="127" t="s">
        <v>66</v>
      </c>
      <c r="S188" s="128">
        <f>SUM(S185:S186)</f>
        <v>0</v>
      </c>
      <c r="T188" s="128"/>
      <c r="U188" s="126"/>
      <c r="V188" s="127" t="s">
        <v>67</v>
      </c>
      <c r="W188" s="128">
        <f>SUM(W185:W186)</f>
        <v>0</v>
      </c>
      <c r="X188" s="128"/>
      <c r="Y188" s="126"/>
      <c r="Z188" s="127" t="s">
        <v>68</v>
      </c>
      <c r="AA188" s="128">
        <f>SUM(AA185:AA186)</f>
        <v>0</v>
      </c>
      <c r="AB188" s="128"/>
      <c r="AC188" s="126"/>
      <c r="AD188" s="127" t="s">
        <v>69</v>
      </c>
      <c r="AE188" s="128">
        <f>SUM(AE185:AE186)</f>
        <v>0</v>
      </c>
      <c r="AF188" s="128"/>
      <c r="AG188" s="126"/>
      <c r="AH188" s="127" t="s">
        <v>70</v>
      </c>
      <c r="AI188" s="128">
        <f>SUM(AI185:AI186)</f>
        <v>0</v>
      </c>
      <c r="AJ188" s="126"/>
      <c r="AK188" s="129">
        <f>S188+W188+AA188+AE188+AI188</f>
        <v>0</v>
      </c>
      <c r="AL188" s="289"/>
      <c r="AM188" s="289"/>
      <c r="AN188" s="289"/>
      <c r="AO188" s="289"/>
      <c r="AP188" s="289"/>
    </row>
    <row r="189" spans="1:42" ht="6.75" customHeight="1" x14ac:dyDescent="0.2">
      <c r="B189" s="67"/>
      <c r="C189" s="72"/>
      <c r="D189" s="1075"/>
      <c r="E189" s="1075"/>
      <c r="F189" s="1075"/>
      <c r="G189" s="1075"/>
      <c r="H189" s="1075"/>
      <c r="I189" s="1075"/>
      <c r="J189" s="1075"/>
      <c r="K189" s="1075"/>
      <c r="L189" s="1075"/>
      <c r="M189" s="1075"/>
      <c r="N189" s="1075"/>
      <c r="O189" s="1075"/>
      <c r="P189" s="368"/>
    </row>
    <row r="190" spans="1:42" ht="13.5" customHeight="1" x14ac:dyDescent="0.2">
      <c r="B190" s="67" t="s">
        <v>112</v>
      </c>
      <c r="C190" s="1194" t="s">
        <v>162</v>
      </c>
      <c r="D190" s="1080"/>
      <c r="E190" s="1080"/>
      <c r="F190" s="1080"/>
      <c r="G190" s="1080"/>
      <c r="H190" s="1080"/>
      <c r="I190" s="1080"/>
      <c r="J190" s="1080"/>
      <c r="K190" s="1080"/>
      <c r="L190" s="1080"/>
      <c r="M190" s="1080"/>
      <c r="N190" s="1080"/>
      <c r="O190" s="1080"/>
      <c r="P190" s="1080"/>
      <c r="Q190" s="1080"/>
      <c r="R190" s="1080"/>
      <c r="S190" s="1080"/>
      <c r="T190" s="289"/>
      <c r="U190" s="289"/>
      <c r="V190" s="289"/>
      <c r="W190" s="289"/>
      <c r="X190" s="289"/>
      <c r="Y190" s="289"/>
      <c r="Z190" s="289"/>
      <c r="AA190" s="289"/>
      <c r="AB190" s="289"/>
      <c r="AC190" s="289"/>
      <c r="AD190" s="289"/>
      <c r="AE190" s="289"/>
      <c r="AF190" s="289"/>
      <c r="AG190" s="289"/>
      <c r="AH190" s="289"/>
      <c r="AI190" s="289"/>
      <c r="AJ190" s="289"/>
      <c r="AK190" s="289"/>
      <c r="AN190" s="289"/>
    </row>
    <row r="191" spans="1:42" ht="6" customHeight="1" x14ac:dyDescent="0.2">
      <c r="A191" s="920"/>
      <c r="B191" s="920"/>
      <c r="C191" s="733"/>
      <c r="D191" s="72"/>
      <c r="E191" s="355"/>
      <c r="F191" s="368"/>
      <c r="G191" s="368"/>
      <c r="H191" s="368"/>
      <c r="I191" s="368"/>
      <c r="J191" s="368"/>
      <c r="K191" s="368"/>
      <c r="L191" s="368"/>
      <c r="M191" s="368"/>
      <c r="N191" s="368"/>
      <c r="O191" s="368"/>
      <c r="P191" s="368"/>
      <c r="Q191" s="289"/>
      <c r="R191" s="289"/>
      <c r="S191" s="299"/>
      <c r="T191" s="299"/>
      <c r="U191" s="289"/>
      <c r="V191" s="289"/>
      <c r="W191" s="299"/>
      <c r="X191" s="299"/>
      <c r="Y191" s="289"/>
      <c r="Z191" s="289"/>
      <c r="AA191" s="299"/>
      <c r="AB191" s="299"/>
      <c r="AC191" s="289"/>
      <c r="AD191" s="289"/>
      <c r="AE191" s="299"/>
      <c r="AF191" s="299"/>
      <c r="AG191" s="289"/>
      <c r="AH191" s="289"/>
      <c r="AI191" s="299"/>
      <c r="AJ191" s="289"/>
      <c r="AK191" s="299"/>
    </row>
    <row r="192" spans="1:42" s="2" customFormat="1" x14ac:dyDescent="0.2">
      <c r="A192" s="1"/>
      <c r="B192" s="1"/>
      <c r="C192" s="1078" t="s">
        <v>163</v>
      </c>
      <c r="D192" s="1078"/>
      <c r="E192" s="1078"/>
      <c r="F192" s="1078"/>
      <c r="G192" s="1078"/>
      <c r="H192" s="1078"/>
      <c r="I192" s="1078"/>
      <c r="J192" s="1078"/>
      <c r="K192" s="1078"/>
      <c r="L192" s="1078"/>
      <c r="M192" s="1078"/>
      <c r="N192" s="1078"/>
      <c r="O192" s="1078"/>
      <c r="P192" s="1078"/>
      <c r="Q192" s="729"/>
      <c r="R192" s="607" t="s">
        <v>66</v>
      </c>
      <c r="S192" s="570">
        <f>'SUBAWARDEE BUDGET(S)'!U79</f>
        <v>0</v>
      </c>
      <c r="T192" s="299"/>
      <c r="U192" s="336"/>
      <c r="V192" s="11" t="s">
        <v>67</v>
      </c>
      <c r="W192" s="347">
        <f>'SUBAWARDEE BUDGET(S)'!Y79</f>
        <v>0</v>
      </c>
      <c r="X192" s="299"/>
      <c r="Y192" s="334"/>
      <c r="Z192" s="595" t="s">
        <v>68</v>
      </c>
      <c r="AA192" s="683">
        <f>'SUBAWARDEE BUDGET(S)'!AC79</f>
        <v>0</v>
      </c>
      <c r="AB192" s="299"/>
      <c r="AC192" s="336"/>
      <c r="AD192" s="11" t="s">
        <v>69</v>
      </c>
      <c r="AE192" s="347">
        <f>'SUBAWARDEE BUDGET(S)'!AG79</f>
        <v>0</v>
      </c>
      <c r="AF192" s="299"/>
      <c r="AG192" s="720"/>
      <c r="AH192" s="607" t="s">
        <v>70</v>
      </c>
      <c r="AI192" s="570">
        <f>'SUBAWARDEE BUDGET(S)'!AK79</f>
        <v>0</v>
      </c>
      <c r="AJ192" s="289"/>
      <c r="AK192" s="306">
        <f t="shared" ref="AK192" si="4">S192+W192+AA192+AE192+AI192</f>
        <v>0</v>
      </c>
      <c r="AL192" s="289"/>
      <c r="AM192" s="289"/>
      <c r="AN192" s="289"/>
      <c r="AO192" s="289"/>
      <c r="AP192" s="289"/>
    </row>
    <row r="193" spans="1:42" s="2" customFormat="1" ht="6" customHeight="1" x14ac:dyDescent="0.2">
      <c r="A193" s="1"/>
      <c r="B193" s="1"/>
      <c r="C193" s="366"/>
      <c r="D193" s="366"/>
      <c r="E193" s="366"/>
      <c r="F193" s="366"/>
      <c r="G193" s="366"/>
      <c r="H193" s="366"/>
      <c r="I193" s="366"/>
      <c r="J193" s="366"/>
      <c r="K193" s="366"/>
      <c r="L193" s="366"/>
      <c r="M193" s="366"/>
      <c r="N193" s="366"/>
      <c r="O193" s="366"/>
      <c r="P193" s="366"/>
      <c r="Q193" s="289"/>
      <c r="R193" s="71"/>
      <c r="S193" s="299"/>
      <c r="T193" s="299"/>
      <c r="U193" s="289"/>
      <c r="V193" s="71"/>
      <c r="W193" s="299"/>
      <c r="X193" s="299"/>
      <c r="Y193" s="289"/>
      <c r="Z193" s="71"/>
      <c r="AA193" s="299"/>
      <c r="AB193" s="299"/>
      <c r="AC193" s="289"/>
      <c r="AD193" s="71"/>
      <c r="AE193" s="299"/>
      <c r="AF193" s="299"/>
      <c r="AG193" s="289"/>
      <c r="AH193" s="71"/>
      <c r="AI193" s="299"/>
      <c r="AJ193" s="289"/>
      <c r="AK193" s="299"/>
      <c r="AL193" s="289"/>
      <c r="AM193" s="289"/>
      <c r="AN193" s="289"/>
      <c r="AO193" s="289"/>
      <c r="AP193" s="289"/>
    </row>
    <row r="194" spans="1:42" s="2" customFormat="1" x14ac:dyDescent="0.2">
      <c r="A194" s="1"/>
      <c r="B194" s="1"/>
      <c r="C194" s="1078" t="s">
        <v>164</v>
      </c>
      <c r="D194" s="1078"/>
      <c r="E194" s="1078"/>
      <c r="F194" s="1078"/>
      <c r="G194" s="1078"/>
      <c r="H194" s="1078"/>
      <c r="I194" s="1078"/>
      <c r="J194" s="1078"/>
      <c r="K194" s="1078"/>
      <c r="L194" s="1078"/>
      <c r="M194" s="1078"/>
      <c r="N194" s="1078"/>
      <c r="O194" s="1078"/>
      <c r="P194" s="1078"/>
      <c r="Q194" s="729"/>
      <c r="R194" s="607" t="s">
        <v>66</v>
      </c>
      <c r="S194" s="570">
        <f>'SUBAWARDEE BUDGET(S)'!U81</f>
        <v>0</v>
      </c>
      <c r="T194" s="299"/>
      <c r="U194" s="336"/>
      <c r="V194" s="11" t="s">
        <v>67</v>
      </c>
      <c r="W194" s="347">
        <f>'SUBAWARDEE BUDGET(S)'!Y81</f>
        <v>0</v>
      </c>
      <c r="X194" s="299"/>
      <c r="Y194" s="334"/>
      <c r="Z194" s="595" t="s">
        <v>68</v>
      </c>
      <c r="AA194" s="683">
        <f>'SUBAWARDEE BUDGET(S)'!AC81</f>
        <v>0</v>
      </c>
      <c r="AB194" s="299"/>
      <c r="AC194" s="336"/>
      <c r="AD194" s="11" t="s">
        <v>69</v>
      </c>
      <c r="AE194" s="347">
        <f>'SUBAWARDEE BUDGET(S)'!AG81</f>
        <v>0</v>
      </c>
      <c r="AF194" s="299"/>
      <c r="AG194" s="720"/>
      <c r="AH194" s="607" t="s">
        <v>70</v>
      </c>
      <c r="AI194" s="570">
        <f>'SUBAWARDEE BUDGET(S)'!AK81</f>
        <v>0</v>
      </c>
      <c r="AJ194" s="289"/>
      <c r="AK194" s="306">
        <f>S194+W194+AA194+AE194+AI194</f>
        <v>0</v>
      </c>
      <c r="AL194" s="289"/>
      <c r="AM194" s="289"/>
      <c r="AN194" s="398"/>
      <c r="AO194" s="289"/>
      <c r="AP194" s="289"/>
    </row>
    <row r="195" spans="1:42" s="2" customFormat="1" ht="5.25" customHeight="1" x14ac:dyDescent="0.2">
      <c r="A195" s="1"/>
      <c r="B195" s="1"/>
      <c r="C195" s="366"/>
      <c r="D195" s="366"/>
      <c r="E195" s="366"/>
      <c r="F195" s="366"/>
      <c r="G195" s="366"/>
      <c r="H195" s="366"/>
      <c r="I195" s="366"/>
      <c r="J195" s="366"/>
      <c r="K195" s="366"/>
      <c r="L195" s="366"/>
      <c r="M195" s="366"/>
      <c r="N195" s="366"/>
      <c r="O195" s="366"/>
      <c r="P195" s="366"/>
      <c r="Q195" s="289"/>
      <c r="R195" s="71"/>
      <c r="S195" s="299"/>
      <c r="T195" s="299"/>
      <c r="U195" s="289"/>
      <c r="V195" s="71"/>
      <c r="W195" s="299"/>
      <c r="X195" s="299"/>
      <c r="Y195" s="289"/>
      <c r="Z195" s="71"/>
      <c r="AA195" s="299"/>
      <c r="AB195" s="299"/>
      <c r="AC195" s="289"/>
      <c r="AD195" s="71"/>
      <c r="AE195" s="299"/>
      <c r="AF195" s="299"/>
      <c r="AG195" s="289"/>
      <c r="AH195" s="71"/>
      <c r="AI195" s="299"/>
      <c r="AJ195" s="289"/>
      <c r="AK195" s="299"/>
      <c r="AL195" s="289"/>
      <c r="AM195" s="289"/>
      <c r="AN195" s="289"/>
      <c r="AO195" s="289"/>
      <c r="AP195" s="289"/>
    </row>
    <row r="196" spans="1:42" s="2" customFormat="1" x14ac:dyDescent="0.2">
      <c r="A196" s="1"/>
      <c r="B196" s="1"/>
      <c r="C196" s="1078" t="s">
        <v>165</v>
      </c>
      <c r="D196" s="1078"/>
      <c r="E196" s="1078"/>
      <c r="F196" s="1078"/>
      <c r="G196" s="1078"/>
      <c r="H196" s="1078"/>
      <c r="I196" s="1078"/>
      <c r="J196" s="1078"/>
      <c r="K196" s="1078"/>
      <c r="L196" s="1078"/>
      <c r="M196" s="1078"/>
      <c r="N196" s="1078"/>
      <c r="O196" s="1078"/>
      <c r="P196" s="1078"/>
      <c r="Q196" s="729"/>
      <c r="R196" s="607" t="s">
        <v>66</v>
      </c>
      <c r="S196" s="570">
        <f>'SUBAWARDEE BUDGET(S)'!U83</f>
        <v>0</v>
      </c>
      <c r="T196" s="299"/>
      <c r="U196" s="336"/>
      <c r="V196" s="11" t="s">
        <v>67</v>
      </c>
      <c r="W196" s="347">
        <f>'SUBAWARDEE BUDGET(S)'!Y83</f>
        <v>0</v>
      </c>
      <c r="X196" s="299"/>
      <c r="Y196" s="334"/>
      <c r="Z196" s="595" t="s">
        <v>68</v>
      </c>
      <c r="AA196" s="683">
        <f>'SUBAWARDEE BUDGET(S)'!AC83</f>
        <v>0</v>
      </c>
      <c r="AB196" s="299"/>
      <c r="AC196" s="336"/>
      <c r="AD196" s="11" t="s">
        <v>69</v>
      </c>
      <c r="AE196" s="347">
        <f>'SUBAWARDEE BUDGET(S)'!AG83</f>
        <v>0</v>
      </c>
      <c r="AF196" s="299"/>
      <c r="AG196" s="720"/>
      <c r="AH196" s="607" t="s">
        <v>70</v>
      </c>
      <c r="AI196" s="570">
        <f>'SUBAWARDEE BUDGET(S)'!AK83</f>
        <v>0</v>
      </c>
      <c r="AJ196" s="289"/>
      <c r="AK196" s="306">
        <f>S196+W196+AA196+AE196+AI196</f>
        <v>0</v>
      </c>
      <c r="AL196" s="289"/>
      <c r="AM196" s="289"/>
      <c r="AN196" s="398"/>
      <c r="AO196" s="289"/>
      <c r="AP196" s="289"/>
    </row>
    <row r="197" spans="1:42" s="2" customFormat="1" ht="6" customHeight="1" x14ac:dyDescent="0.2">
      <c r="A197" s="1"/>
      <c r="B197" s="1"/>
      <c r="C197" s="366"/>
      <c r="D197" s="366"/>
      <c r="E197" s="366"/>
      <c r="F197" s="366"/>
      <c r="G197" s="366"/>
      <c r="H197" s="366"/>
      <c r="I197" s="366"/>
      <c r="J197" s="366"/>
      <c r="K197" s="366"/>
      <c r="L197" s="366"/>
      <c r="M197" s="366"/>
      <c r="N197" s="366"/>
      <c r="O197" s="366"/>
      <c r="P197" s="366"/>
      <c r="Q197" s="289"/>
      <c r="R197" s="71"/>
      <c r="S197" s="299"/>
      <c r="T197" s="299"/>
      <c r="U197" s="289"/>
      <c r="V197" s="71"/>
      <c r="W197" s="299"/>
      <c r="X197" s="299"/>
      <c r="Y197" s="289"/>
      <c r="Z197" s="71"/>
      <c r="AA197" s="299"/>
      <c r="AB197" s="299"/>
      <c r="AC197" s="289"/>
      <c r="AD197" s="71"/>
      <c r="AE197" s="299"/>
      <c r="AF197" s="299"/>
      <c r="AG197" s="289"/>
      <c r="AH197" s="71"/>
      <c r="AI197" s="299"/>
      <c r="AJ197" s="289"/>
      <c r="AK197" s="299"/>
      <c r="AL197" s="289"/>
      <c r="AM197" s="289"/>
      <c r="AN197" s="299"/>
      <c r="AO197" s="289"/>
      <c r="AP197" s="289"/>
    </row>
    <row r="198" spans="1:42" s="2" customFormat="1" ht="12.75" customHeight="1" x14ac:dyDescent="0.2">
      <c r="A198" s="1"/>
      <c r="B198" s="1"/>
      <c r="C198" s="1073" t="s">
        <v>117</v>
      </c>
      <c r="D198" s="1074"/>
      <c r="E198" s="1074"/>
      <c r="F198" s="1074"/>
      <c r="G198" s="1074"/>
      <c r="H198" s="1074"/>
      <c r="I198" s="1074"/>
      <c r="J198" s="1074"/>
      <c r="K198" s="1074"/>
      <c r="L198" s="1074"/>
      <c r="M198" s="1074"/>
      <c r="N198" s="1074"/>
      <c r="O198" s="1074"/>
      <c r="P198" s="1074"/>
      <c r="Q198" s="126"/>
      <c r="R198" s="127" t="s">
        <v>66</v>
      </c>
      <c r="S198" s="128">
        <f>'SUBAWARDEE BUDGET(S)'!U85</f>
        <v>0</v>
      </c>
      <c r="T198" s="128"/>
      <c r="U198" s="126"/>
      <c r="V198" s="127" t="s">
        <v>67</v>
      </c>
      <c r="W198" s="128">
        <f>'SUBAWARDEE BUDGET(S)'!Y85</f>
        <v>0</v>
      </c>
      <c r="X198" s="128"/>
      <c r="Y198" s="126"/>
      <c r="Z198" s="127" t="s">
        <v>68</v>
      </c>
      <c r="AA198" s="128">
        <f>'SUBAWARDEE BUDGET(S)'!AC85</f>
        <v>0</v>
      </c>
      <c r="AB198" s="128"/>
      <c r="AC198" s="126"/>
      <c r="AD198" s="127" t="s">
        <v>69</v>
      </c>
      <c r="AE198" s="128">
        <f>'SUBAWARDEE BUDGET(S)'!AG85</f>
        <v>0</v>
      </c>
      <c r="AF198" s="128"/>
      <c r="AG198" s="126"/>
      <c r="AH198" s="127" t="s">
        <v>70</v>
      </c>
      <c r="AI198" s="128">
        <f>'SUBAWARDEE BUDGET(S)'!AK85</f>
        <v>0</v>
      </c>
      <c r="AJ198" s="126"/>
      <c r="AK198" s="129">
        <f>S198+W198+AA198+AE198+AI198</f>
        <v>0</v>
      </c>
      <c r="AL198" s="289"/>
      <c r="AM198" s="289"/>
      <c r="AN198" s="552"/>
      <c r="AO198" s="289"/>
      <c r="AP198" s="289"/>
    </row>
    <row r="199" spans="1:42" s="2" customFormat="1" ht="6" customHeight="1" x14ac:dyDescent="0.2">
      <c r="A199" s="1"/>
      <c r="B199" s="1"/>
      <c r="C199" s="70"/>
      <c r="D199" s="70"/>
      <c r="E199" s="70"/>
      <c r="F199" s="70"/>
      <c r="G199" s="70"/>
      <c r="H199" s="70"/>
      <c r="I199" s="70"/>
      <c r="J199" s="70"/>
      <c r="K199" s="70"/>
      <c r="L199" s="70"/>
      <c r="M199" s="70"/>
      <c r="N199" s="70"/>
      <c r="O199" s="70"/>
      <c r="P199" s="70"/>
      <c r="Q199" s="1"/>
      <c r="R199" s="71"/>
      <c r="S199" s="20"/>
      <c r="T199" s="20"/>
      <c r="U199" s="1"/>
      <c r="V199" s="71"/>
      <c r="W199" s="20"/>
      <c r="X199" s="20"/>
      <c r="Y199" s="1"/>
      <c r="Z199" s="71"/>
      <c r="AA199" s="20"/>
      <c r="AB199" s="20"/>
      <c r="AC199" s="1"/>
      <c r="AD199" s="71"/>
      <c r="AE199" s="20"/>
      <c r="AF199" s="20"/>
      <c r="AG199" s="1"/>
      <c r="AH199" s="71"/>
      <c r="AI199" s="20"/>
      <c r="AJ199" s="1"/>
      <c r="AK199" s="20"/>
      <c r="AL199" s="289"/>
      <c r="AM199" s="289"/>
      <c r="AN199" s="289"/>
      <c r="AO199" s="289"/>
      <c r="AP199" s="289"/>
    </row>
    <row r="200" spans="1:42" s="65" customFormat="1" ht="12.75" customHeight="1" x14ac:dyDescent="0.2">
      <c r="A200" s="68"/>
      <c r="B200" s="68" t="s">
        <v>118</v>
      </c>
      <c r="C200" s="1069" t="s">
        <v>166</v>
      </c>
      <c r="D200" s="1069"/>
      <c r="E200" s="1069"/>
      <c r="F200" s="1069"/>
      <c r="G200" s="1069"/>
      <c r="H200" s="1069"/>
      <c r="I200" s="1069"/>
      <c r="J200" s="1069"/>
      <c r="K200" s="1069"/>
      <c r="L200" s="1069"/>
      <c r="M200" s="1069"/>
      <c r="N200" s="1069"/>
      <c r="O200" s="1069"/>
      <c r="P200" s="1069"/>
      <c r="Q200" s="1069"/>
      <c r="R200" s="1069"/>
      <c r="S200" s="1069"/>
      <c r="T200" s="115"/>
      <c r="U200" s="115"/>
      <c r="V200" s="115"/>
      <c r="W200" s="115"/>
      <c r="X200" s="115"/>
      <c r="Y200" s="115"/>
      <c r="Z200" s="115"/>
      <c r="AA200" s="115"/>
      <c r="AB200" s="115"/>
      <c r="AC200" s="115"/>
      <c r="AD200" s="115"/>
      <c r="AE200" s="115"/>
      <c r="AF200" s="115"/>
      <c r="AG200" s="115"/>
      <c r="AH200" s="115"/>
      <c r="AI200" s="115"/>
      <c r="AJ200" s="115"/>
      <c r="AK200" s="115"/>
    </row>
    <row r="201" spans="1:42" s="65" customFormat="1" ht="5.25" customHeight="1" x14ac:dyDescent="0.2">
      <c r="A201" s="68"/>
      <c r="B201" s="68"/>
      <c r="C201" s="118"/>
      <c r="D201" s="118"/>
      <c r="E201" s="118"/>
      <c r="F201" s="118"/>
      <c r="G201" s="118"/>
      <c r="H201" s="118"/>
      <c r="I201" s="118"/>
      <c r="J201" s="118"/>
      <c r="K201" s="118"/>
      <c r="L201" s="118"/>
      <c r="M201" s="118"/>
      <c r="N201" s="118"/>
      <c r="O201" s="118"/>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row>
    <row r="202" spans="1:42" s="65" customFormat="1" ht="15.75" customHeight="1" x14ac:dyDescent="0.2">
      <c r="A202" s="925"/>
      <c r="B202" s="925"/>
      <c r="C202" s="67" t="s">
        <v>39</v>
      </c>
      <c r="D202" s="1093"/>
      <c r="E202" s="1093"/>
      <c r="F202" s="1093"/>
      <c r="G202" s="1093"/>
      <c r="H202" s="1093"/>
      <c r="I202" s="1093"/>
      <c r="J202" s="1093"/>
      <c r="K202" s="1093"/>
      <c r="L202" s="1093"/>
      <c r="M202" s="1093"/>
      <c r="N202" s="1093"/>
      <c r="O202" s="1093"/>
      <c r="P202" s="326"/>
      <c r="Q202" s="728"/>
      <c r="R202" s="728"/>
      <c r="S202" s="723">
        <v>0</v>
      </c>
      <c r="T202" s="339"/>
      <c r="U202" s="724"/>
      <c r="V202" s="724"/>
      <c r="W202" s="725">
        <v>0</v>
      </c>
      <c r="X202" s="339"/>
      <c r="Y202" s="726"/>
      <c r="Z202" s="726"/>
      <c r="AA202" s="727">
        <v>0</v>
      </c>
      <c r="AB202" s="339"/>
      <c r="AC202" s="724"/>
      <c r="AD202" s="724"/>
      <c r="AE202" s="725">
        <v>0</v>
      </c>
      <c r="AF202" s="339"/>
      <c r="AG202" s="728"/>
      <c r="AH202" s="728"/>
      <c r="AI202" s="723">
        <v>0</v>
      </c>
      <c r="AJ202" s="326"/>
      <c r="AK202" s="712">
        <f t="shared" ref="AK202:AK210" si="5">S202+W202+AA202+AE202+AI202</f>
        <v>0</v>
      </c>
    </row>
    <row r="203" spans="1:42" s="65" customFormat="1" ht="15.75" customHeight="1" x14ac:dyDescent="0.2">
      <c r="A203" s="925"/>
      <c r="B203" s="925"/>
      <c r="C203" s="67" t="s">
        <v>41</v>
      </c>
      <c r="D203" s="1093"/>
      <c r="E203" s="1093"/>
      <c r="F203" s="1093"/>
      <c r="G203" s="1093"/>
      <c r="H203" s="1093"/>
      <c r="I203" s="1093"/>
      <c r="J203" s="1093"/>
      <c r="K203" s="1093"/>
      <c r="L203" s="1093"/>
      <c r="M203" s="1093"/>
      <c r="N203" s="1093"/>
      <c r="O203" s="1093"/>
      <c r="P203" s="326"/>
      <c r="Q203" s="728"/>
      <c r="R203" s="728"/>
      <c r="S203" s="723">
        <v>0</v>
      </c>
      <c r="T203" s="339"/>
      <c r="U203" s="724"/>
      <c r="V203" s="724"/>
      <c r="W203" s="725">
        <v>0</v>
      </c>
      <c r="X203" s="339"/>
      <c r="Y203" s="726"/>
      <c r="Z203" s="726"/>
      <c r="AA203" s="727">
        <v>0</v>
      </c>
      <c r="AB203" s="339"/>
      <c r="AC203" s="724"/>
      <c r="AD203" s="724"/>
      <c r="AE203" s="725">
        <v>0</v>
      </c>
      <c r="AF203" s="339"/>
      <c r="AG203" s="728"/>
      <c r="AH203" s="728"/>
      <c r="AI203" s="723">
        <v>0</v>
      </c>
      <c r="AJ203" s="326"/>
      <c r="AK203" s="712">
        <f t="shared" si="5"/>
        <v>0</v>
      </c>
    </row>
    <row r="204" spans="1:42" s="65" customFormat="1" ht="15.75" customHeight="1" x14ac:dyDescent="0.2">
      <c r="A204" s="925"/>
      <c r="B204" s="925"/>
      <c r="C204" s="67" t="s">
        <v>42</v>
      </c>
      <c r="D204" s="1093"/>
      <c r="E204" s="1093"/>
      <c r="F204" s="1093"/>
      <c r="G204" s="1093"/>
      <c r="H204" s="1093"/>
      <c r="I204" s="1093"/>
      <c r="J204" s="1093"/>
      <c r="K204" s="1093"/>
      <c r="L204" s="1093"/>
      <c r="M204" s="1093"/>
      <c r="N204" s="1093"/>
      <c r="O204" s="1093"/>
      <c r="P204" s="326"/>
      <c r="Q204" s="728"/>
      <c r="R204" s="728"/>
      <c r="S204" s="723">
        <v>0</v>
      </c>
      <c r="T204" s="339"/>
      <c r="U204" s="724"/>
      <c r="V204" s="724"/>
      <c r="W204" s="725">
        <v>0</v>
      </c>
      <c r="X204" s="339"/>
      <c r="Y204" s="726"/>
      <c r="Z204" s="726"/>
      <c r="AA204" s="727">
        <v>0</v>
      </c>
      <c r="AB204" s="339"/>
      <c r="AC204" s="724"/>
      <c r="AD204" s="724"/>
      <c r="AE204" s="725">
        <v>0</v>
      </c>
      <c r="AF204" s="339"/>
      <c r="AG204" s="728"/>
      <c r="AH204" s="728"/>
      <c r="AI204" s="723">
        <v>0</v>
      </c>
      <c r="AJ204" s="326"/>
      <c r="AK204" s="712">
        <f t="shared" si="5"/>
        <v>0</v>
      </c>
    </row>
    <row r="205" spans="1:42" s="65" customFormat="1" ht="15.75" customHeight="1" x14ac:dyDescent="0.2">
      <c r="A205" s="925"/>
      <c r="B205" s="925"/>
      <c r="C205" s="67" t="s">
        <v>43</v>
      </c>
      <c r="D205" s="1093"/>
      <c r="E205" s="1093"/>
      <c r="F205" s="1093"/>
      <c r="G205" s="1093"/>
      <c r="H205" s="1093"/>
      <c r="I205" s="1093"/>
      <c r="J205" s="1093"/>
      <c r="K205" s="1093"/>
      <c r="L205" s="1093"/>
      <c r="M205" s="1093"/>
      <c r="N205" s="1093"/>
      <c r="O205" s="1093"/>
      <c r="P205" s="326"/>
      <c r="Q205" s="728"/>
      <c r="R205" s="728"/>
      <c r="S205" s="723">
        <v>0</v>
      </c>
      <c r="T205" s="339"/>
      <c r="U205" s="724"/>
      <c r="V205" s="724"/>
      <c r="W205" s="725">
        <v>0</v>
      </c>
      <c r="X205" s="339"/>
      <c r="Y205" s="726"/>
      <c r="Z205" s="726"/>
      <c r="AA205" s="727">
        <v>0</v>
      </c>
      <c r="AB205" s="339"/>
      <c r="AC205" s="724"/>
      <c r="AD205" s="724"/>
      <c r="AE205" s="725">
        <v>0</v>
      </c>
      <c r="AF205" s="339"/>
      <c r="AG205" s="728"/>
      <c r="AH205" s="728"/>
      <c r="AI205" s="723">
        <v>0</v>
      </c>
      <c r="AJ205" s="326"/>
      <c r="AK205" s="712">
        <f t="shared" si="5"/>
        <v>0</v>
      </c>
    </row>
    <row r="206" spans="1:42" ht="14.25" customHeight="1" x14ac:dyDescent="0.2">
      <c r="A206" s="920"/>
      <c r="B206" s="920"/>
      <c r="C206" s="67" t="s">
        <v>51</v>
      </c>
      <c r="D206" s="1093"/>
      <c r="E206" s="1093"/>
      <c r="F206" s="1093"/>
      <c r="G206" s="1093"/>
      <c r="H206" s="1093"/>
      <c r="I206" s="1093"/>
      <c r="J206" s="1093"/>
      <c r="K206" s="1093"/>
      <c r="L206" s="1093"/>
      <c r="M206" s="1093"/>
      <c r="N206" s="1093"/>
      <c r="O206" s="1093"/>
      <c r="P206" s="289"/>
      <c r="Q206" s="720"/>
      <c r="R206" s="720"/>
      <c r="S206" s="723">
        <v>0</v>
      </c>
      <c r="T206" s="339"/>
      <c r="U206" s="724"/>
      <c r="V206" s="724"/>
      <c r="W206" s="725">
        <v>0</v>
      </c>
      <c r="X206" s="339"/>
      <c r="Y206" s="726"/>
      <c r="Z206" s="726"/>
      <c r="AA206" s="727">
        <v>0</v>
      </c>
      <c r="AB206" s="339"/>
      <c r="AC206" s="724"/>
      <c r="AD206" s="724"/>
      <c r="AE206" s="725">
        <v>0</v>
      </c>
      <c r="AF206" s="339"/>
      <c r="AG206" s="728"/>
      <c r="AH206" s="728"/>
      <c r="AI206" s="723">
        <v>0</v>
      </c>
      <c r="AJ206" s="326"/>
      <c r="AK206" s="712">
        <f t="shared" si="5"/>
        <v>0</v>
      </c>
    </row>
    <row r="207" spans="1:42" x14ac:dyDescent="0.2">
      <c r="A207" s="920"/>
      <c r="B207" s="920"/>
      <c r="C207" s="67" t="s">
        <v>52</v>
      </c>
      <c r="D207" s="1076"/>
      <c r="E207" s="1076"/>
      <c r="F207" s="1076"/>
      <c r="G207" s="1076"/>
      <c r="H207" s="1076"/>
      <c r="I207" s="1076"/>
      <c r="J207" s="1076"/>
      <c r="K207" s="1076"/>
      <c r="L207" s="1076"/>
      <c r="M207" s="1076"/>
      <c r="N207" s="1076"/>
      <c r="O207" s="1076"/>
      <c r="P207" s="289"/>
      <c r="Q207" s="720"/>
      <c r="R207" s="720"/>
      <c r="S207" s="723">
        <v>0</v>
      </c>
      <c r="T207" s="339"/>
      <c r="U207" s="724"/>
      <c r="V207" s="724"/>
      <c r="W207" s="725">
        <v>0</v>
      </c>
      <c r="X207" s="339"/>
      <c r="Y207" s="726"/>
      <c r="Z207" s="726"/>
      <c r="AA207" s="727">
        <v>0</v>
      </c>
      <c r="AB207" s="339"/>
      <c r="AC207" s="724"/>
      <c r="AD207" s="724"/>
      <c r="AE207" s="725">
        <v>0</v>
      </c>
      <c r="AF207" s="339"/>
      <c r="AG207" s="728"/>
      <c r="AH207" s="728"/>
      <c r="AI207" s="723">
        <v>0</v>
      </c>
      <c r="AJ207" s="326"/>
      <c r="AK207" s="712">
        <f t="shared" si="5"/>
        <v>0</v>
      </c>
    </row>
    <row r="208" spans="1:42" ht="12.75" customHeight="1" x14ac:dyDescent="0.2">
      <c r="A208" s="920"/>
      <c r="B208" s="920"/>
      <c r="C208" s="67" t="s">
        <v>120</v>
      </c>
      <c r="D208" s="1114"/>
      <c r="E208" s="1114"/>
      <c r="F208" s="1114"/>
      <c r="G208" s="1114"/>
      <c r="H208" s="1114"/>
      <c r="I208" s="1114"/>
      <c r="J208" s="1114"/>
      <c r="K208" s="1114"/>
      <c r="L208" s="1114"/>
      <c r="M208" s="1114"/>
      <c r="N208" s="1114"/>
      <c r="O208" s="1114"/>
      <c r="P208" s="289"/>
      <c r="Q208" s="720"/>
      <c r="R208" s="720"/>
      <c r="S208" s="723">
        <v>0</v>
      </c>
      <c r="T208" s="339"/>
      <c r="U208" s="724"/>
      <c r="V208" s="724"/>
      <c r="W208" s="725">
        <v>0</v>
      </c>
      <c r="X208" s="339"/>
      <c r="Y208" s="726"/>
      <c r="Z208" s="726"/>
      <c r="AA208" s="727">
        <v>0</v>
      </c>
      <c r="AB208" s="339"/>
      <c r="AC208" s="724"/>
      <c r="AD208" s="724"/>
      <c r="AE208" s="725">
        <v>0</v>
      </c>
      <c r="AF208" s="339"/>
      <c r="AG208" s="728"/>
      <c r="AH208" s="728"/>
      <c r="AI208" s="723">
        <v>0</v>
      </c>
      <c r="AJ208" s="326"/>
      <c r="AK208" s="712">
        <f t="shared" si="5"/>
        <v>0</v>
      </c>
    </row>
    <row r="209" spans="1:37" ht="4.5" customHeight="1" x14ac:dyDescent="0.2">
      <c r="A209" s="920"/>
      <c r="B209" s="920"/>
      <c r="C209" s="72"/>
      <c r="D209" s="611"/>
      <c r="E209" s="611"/>
      <c r="F209" s="611"/>
      <c r="G209" s="611"/>
      <c r="H209" s="611"/>
      <c r="I209" s="611"/>
      <c r="J209" s="611"/>
      <c r="K209" s="611"/>
      <c r="L209" s="611"/>
      <c r="M209" s="611"/>
      <c r="N209" s="611"/>
      <c r="O209" s="611"/>
      <c r="P209" s="289"/>
      <c r="Q209" s="289"/>
      <c r="R209" s="289"/>
      <c r="S209" s="339"/>
      <c r="T209" s="339"/>
      <c r="U209" s="326"/>
      <c r="V209" s="326"/>
      <c r="W209" s="339"/>
      <c r="X209" s="339"/>
      <c r="Y209" s="326"/>
      <c r="Z209" s="326"/>
      <c r="AA209" s="339"/>
      <c r="AB209" s="339"/>
      <c r="AC209" s="326"/>
      <c r="AD209" s="326"/>
      <c r="AE209" s="339"/>
      <c r="AF209" s="339"/>
      <c r="AG209" s="326"/>
      <c r="AH209" s="326"/>
      <c r="AI209" s="339"/>
      <c r="AJ209" s="326"/>
      <c r="AK209" s="339"/>
    </row>
    <row r="210" spans="1:37" x14ac:dyDescent="0.2">
      <c r="A210" s="920"/>
      <c r="B210" s="920"/>
      <c r="C210" s="1073" t="s">
        <v>167</v>
      </c>
      <c r="D210" s="1074"/>
      <c r="E210" s="1074"/>
      <c r="F210" s="1074"/>
      <c r="G210" s="1074"/>
      <c r="H210" s="1074"/>
      <c r="I210" s="1074"/>
      <c r="J210" s="1074"/>
      <c r="K210" s="1074"/>
      <c r="L210" s="1074"/>
      <c r="M210" s="1074"/>
      <c r="N210" s="1074"/>
      <c r="O210" s="1074"/>
      <c r="P210" s="1074"/>
      <c r="Q210" s="126"/>
      <c r="R210" s="127" t="s">
        <v>66</v>
      </c>
      <c r="S210" s="128">
        <f>SUM(S202:S208)</f>
        <v>0</v>
      </c>
      <c r="T210" s="128"/>
      <c r="U210" s="126"/>
      <c r="V210" s="127" t="s">
        <v>67</v>
      </c>
      <c r="W210" s="128">
        <f>SUM(W202:W208)</f>
        <v>0</v>
      </c>
      <c r="X210" s="128"/>
      <c r="Y210" s="126"/>
      <c r="Z210" s="127" t="s">
        <v>68</v>
      </c>
      <c r="AA210" s="128">
        <f>SUM(AA202:AA208)</f>
        <v>0</v>
      </c>
      <c r="AB210" s="128"/>
      <c r="AC210" s="126"/>
      <c r="AD210" s="127" t="s">
        <v>69</v>
      </c>
      <c r="AE210" s="128">
        <f>SUM(AE202:AE208)</f>
        <v>0</v>
      </c>
      <c r="AF210" s="128"/>
      <c r="AG210" s="126"/>
      <c r="AH210" s="127" t="s">
        <v>70</v>
      </c>
      <c r="AI210" s="128">
        <f>SUM(AI202:AI208)</f>
        <v>0</v>
      </c>
      <c r="AJ210" s="126"/>
      <c r="AK210" s="129">
        <f t="shared" si="5"/>
        <v>0</v>
      </c>
    </row>
    <row r="211" spans="1:37" ht="5.25" customHeight="1" x14ac:dyDescent="0.2">
      <c r="A211" s="920"/>
      <c r="B211" s="920"/>
      <c r="D211" s="355"/>
      <c r="E211" s="355"/>
      <c r="F211" s="355"/>
      <c r="G211" s="355"/>
      <c r="H211" s="355"/>
      <c r="I211" s="355"/>
      <c r="J211" s="355"/>
      <c r="K211" s="355"/>
      <c r="L211" s="355"/>
      <c r="M211" s="355"/>
      <c r="N211" s="355"/>
      <c r="O211" s="355"/>
      <c r="P211" s="289"/>
      <c r="Q211" s="289"/>
      <c r="R211" s="289"/>
      <c r="S211" s="299"/>
      <c r="T211" s="299"/>
      <c r="U211" s="289"/>
      <c r="V211" s="289"/>
      <c r="W211" s="299"/>
      <c r="X211" s="299"/>
      <c r="Y211" s="289"/>
      <c r="Z211" s="289"/>
      <c r="AA211" s="299"/>
      <c r="AB211" s="299"/>
      <c r="AC211" s="289"/>
      <c r="AD211" s="289"/>
      <c r="AE211" s="299"/>
      <c r="AF211" s="299"/>
      <c r="AG211" s="289"/>
      <c r="AH211" s="289"/>
      <c r="AI211" s="299"/>
      <c r="AJ211" s="289"/>
      <c r="AK211" s="299"/>
    </row>
    <row r="212" spans="1:37" x14ac:dyDescent="0.2">
      <c r="A212" s="68"/>
      <c r="B212" s="68" t="s">
        <v>122</v>
      </c>
      <c r="C212" s="1068" t="s">
        <v>330</v>
      </c>
      <c r="D212" s="1068"/>
      <c r="E212" s="1068"/>
      <c r="F212" s="1068"/>
      <c r="G212" s="1068"/>
      <c r="H212" s="1068"/>
      <c r="I212" s="1068"/>
      <c r="J212" s="1068"/>
      <c r="K212" s="1068"/>
      <c r="L212" s="1068"/>
      <c r="M212" s="1068"/>
      <c r="N212" s="1068"/>
      <c r="O212" s="1068"/>
      <c r="P212" s="1068"/>
      <c r="Q212" s="1068"/>
      <c r="R212" s="1068"/>
      <c r="S212" s="1068"/>
      <c r="T212" s="114"/>
      <c r="U212" s="114"/>
      <c r="V212" s="114"/>
      <c r="W212" s="114"/>
      <c r="X212" s="114"/>
      <c r="Y212" s="114"/>
      <c r="Z212" s="114"/>
      <c r="AA212" s="114"/>
      <c r="AB212" s="114"/>
      <c r="AC212" s="114"/>
      <c r="AD212" s="114"/>
      <c r="AE212" s="114"/>
      <c r="AF212" s="114"/>
      <c r="AG212" s="114"/>
      <c r="AH212" s="114"/>
      <c r="AI212" s="114"/>
      <c r="AJ212" s="114"/>
      <c r="AK212" s="114"/>
    </row>
    <row r="213" spans="1:37" ht="6" customHeight="1" x14ac:dyDescent="0.2">
      <c r="A213" s="68"/>
      <c r="B213" s="68"/>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row>
    <row r="214" spans="1:37" x14ac:dyDescent="0.2">
      <c r="A214" s="68"/>
      <c r="B214" s="68"/>
      <c r="C214" s="1091" t="s">
        <v>87</v>
      </c>
      <c r="D214" s="1091"/>
      <c r="E214" s="15"/>
      <c r="F214" s="177"/>
      <c r="G214" s="73"/>
      <c r="H214" s="1110" t="s">
        <v>123</v>
      </c>
      <c r="I214" s="1110"/>
      <c r="J214" s="1110"/>
      <c r="K214" s="1110"/>
      <c r="L214" s="1107"/>
      <c r="M214" s="1108"/>
      <c r="N214" s="1109"/>
      <c r="O214" s="73"/>
      <c r="P214" s="289"/>
      <c r="Q214" s="289"/>
      <c r="R214" s="289"/>
      <c r="S214" s="299"/>
      <c r="T214" s="299"/>
      <c r="U214" s="289"/>
      <c r="V214" s="289"/>
      <c r="W214" s="299"/>
      <c r="X214" s="299"/>
      <c r="Y214" s="289"/>
      <c r="Z214" s="289"/>
      <c r="AA214" s="299"/>
      <c r="AB214" s="299"/>
      <c r="AC214" s="289"/>
      <c r="AD214" s="289"/>
      <c r="AE214" s="299"/>
      <c r="AF214" s="299"/>
      <c r="AG214" s="289"/>
      <c r="AH214" s="289"/>
      <c r="AI214" s="299"/>
      <c r="AJ214" s="289"/>
      <c r="AK214" s="299"/>
    </row>
    <row r="215" spans="1:37" x14ac:dyDescent="0.2">
      <c r="A215" s="920"/>
      <c r="B215" s="920"/>
      <c r="C215" s="67" t="s">
        <v>39</v>
      </c>
      <c r="D215" s="1075"/>
      <c r="E215" s="1075"/>
      <c r="F215" s="1075"/>
      <c r="G215" s="1075"/>
      <c r="H215" s="1075"/>
      <c r="I215" s="1075"/>
      <c r="J215" s="1075"/>
      <c r="K215" s="1075"/>
      <c r="L215" s="1075"/>
      <c r="M215" s="1075"/>
      <c r="N215" s="1075"/>
      <c r="O215" s="1075"/>
      <c r="P215" s="289"/>
      <c r="Q215" s="720"/>
      <c r="R215" s="720"/>
      <c r="S215" s="570">
        <v>0</v>
      </c>
      <c r="T215" s="299"/>
      <c r="U215" s="336"/>
      <c r="V215" s="336"/>
      <c r="W215" s="347">
        <v>0</v>
      </c>
      <c r="X215" s="299"/>
      <c r="Y215" s="334"/>
      <c r="Z215" s="334"/>
      <c r="AA215" s="683">
        <v>0</v>
      </c>
      <c r="AB215" s="299"/>
      <c r="AC215" s="336"/>
      <c r="AD215" s="336"/>
      <c r="AE215" s="347">
        <v>0</v>
      </c>
      <c r="AF215" s="299"/>
      <c r="AG215" s="720"/>
      <c r="AH215" s="720"/>
      <c r="AI215" s="570">
        <v>0</v>
      </c>
      <c r="AJ215" s="289"/>
      <c r="AK215" s="306">
        <f t="shared" ref="AK215:AK221" si="6">S215+W215+AA215+AE215+AI215</f>
        <v>0</v>
      </c>
    </row>
    <row r="216" spans="1:37" x14ac:dyDescent="0.2">
      <c r="A216" s="920"/>
      <c r="B216" s="920"/>
      <c r="C216" s="67" t="s">
        <v>41</v>
      </c>
      <c r="D216" s="1075"/>
      <c r="E216" s="1075"/>
      <c r="F216" s="1075"/>
      <c r="G216" s="1075"/>
      <c r="H216" s="1075"/>
      <c r="I216" s="1075"/>
      <c r="J216" s="1075"/>
      <c r="K216" s="1075"/>
      <c r="L216" s="1075"/>
      <c r="M216" s="1075"/>
      <c r="N216" s="1075"/>
      <c r="O216" s="1075"/>
      <c r="P216" s="289"/>
      <c r="Q216" s="720"/>
      <c r="R216" s="720"/>
      <c r="S216" s="570">
        <v>0</v>
      </c>
      <c r="T216" s="299"/>
      <c r="U216" s="336"/>
      <c r="V216" s="336"/>
      <c r="W216" s="347">
        <v>0</v>
      </c>
      <c r="X216" s="299"/>
      <c r="Y216" s="334"/>
      <c r="Z216" s="334"/>
      <c r="AA216" s="683">
        <v>0</v>
      </c>
      <c r="AB216" s="299"/>
      <c r="AC216" s="336"/>
      <c r="AD216" s="336"/>
      <c r="AE216" s="347">
        <v>0</v>
      </c>
      <c r="AF216" s="299"/>
      <c r="AG216" s="720"/>
      <c r="AH216" s="720"/>
      <c r="AI216" s="570">
        <v>0</v>
      </c>
      <c r="AJ216" s="289"/>
      <c r="AK216" s="306">
        <f t="shared" si="6"/>
        <v>0</v>
      </c>
    </row>
    <row r="217" spans="1:37" x14ac:dyDescent="0.2">
      <c r="A217" s="920"/>
      <c r="B217" s="920"/>
      <c r="C217" s="67" t="s">
        <v>42</v>
      </c>
      <c r="D217" s="1075"/>
      <c r="E217" s="1075"/>
      <c r="F217" s="1075"/>
      <c r="G217" s="1075"/>
      <c r="H217" s="1075"/>
      <c r="I217" s="1075"/>
      <c r="J217" s="1075"/>
      <c r="K217" s="1075"/>
      <c r="L217" s="1075"/>
      <c r="M217" s="1075"/>
      <c r="N217" s="1075"/>
      <c r="O217" s="1075"/>
      <c r="P217" s="289"/>
      <c r="Q217" s="720"/>
      <c r="R217" s="720"/>
      <c r="S217" s="570">
        <v>0</v>
      </c>
      <c r="T217" s="299"/>
      <c r="U217" s="336"/>
      <c r="V217" s="336"/>
      <c r="W217" s="347">
        <v>0</v>
      </c>
      <c r="X217" s="299"/>
      <c r="Y217" s="334"/>
      <c r="Z217" s="334"/>
      <c r="AA217" s="683">
        <v>0</v>
      </c>
      <c r="AB217" s="299"/>
      <c r="AC217" s="336"/>
      <c r="AD217" s="336"/>
      <c r="AE217" s="347">
        <v>0</v>
      </c>
      <c r="AF217" s="299"/>
      <c r="AG217" s="720"/>
      <c r="AH217" s="720"/>
      <c r="AI217" s="570">
        <v>0</v>
      </c>
      <c r="AJ217" s="289"/>
      <c r="AK217" s="306">
        <f t="shared" si="6"/>
        <v>0</v>
      </c>
    </row>
    <row r="218" spans="1:37" x14ac:dyDescent="0.2">
      <c r="A218" s="920"/>
      <c r="B218" s="920"/>
      <c r="C218" s="67" t="s">
        <v>43</v>
      </c>
      <c r="D218" s="1075"/>
      <c r="E218" s="1075"/>
      <c r="F218" s="1075"/>
      <c r="G218" s="1075"/>
      <c r="H218" s="1075"/>
      <c r="I218" s="1075"/>
      <c r="J218" s="1075"/>
      <c r="K218" s="1075"/>
      <c r="L218" s="1075"/>
      <c r="M218" s="1075"/>
      <c r="N218" s="1075"/>
      <c r="O218" s="1075"/>
      <c r="P218" s="289"/>
      <c r="Q218" s="720"/>
      <c r="R218" s="720"/>
      <c r="S218" s="570">
        <v>0</v>
      </c>
      <c r="T218" s="299"/>
      <c r="U218" s="336"/>
      <c r="V218" s="336"/>
      <c r="W218" s="347">
        <v>0</v>
      </c>
      <c r="X218" s="299"/>
      <c r="Y218" s="334"/>
      <c r="Z218" s="334"/>
      <c r="AA218" s="683">
        <v>0</v>
      </c>
      <c r="AB218" s="299"/>
      <c r="AC218" s="336"/>
      <c r="AD218" s="336"/>
      <c r="AE218" s="347">
        <v>0</v>
      </c>
      <c r="AF218" s="299"/>
      <c r="AG218" s="720"/>
      <c r="AH218" s="720"/>
      <c r="AI218" s="570">
        <v>0</v>
      </c>
      <c r="AJ218" s="289"/>
      <c r="AK218" s="306">
        <f t="shared" si="6"/>
        <v>0</v>
      </c>
    </row>
    <row r="219" spans="1:37" x14ac:dyDescent="0.2">
      <c r="A219" s="920"/>
      <c r="B219" s="920"/>
      <c r="C219" s="67" t="s">
        <v>51</v>
      </c>
      <c r="D219" s="1075"/>
      <c r="E219" s="1075"/>
      <c r="F219" s="1075"/>
      <c r="G219" s="1075"/>
      <c r="H219" s="1075"/>
      <c r="I219" s="1075"/>
      <c r="J219" s="1075"/>
      <c r="K219" s="1075"/>
      <c r="L219" s="1075"/>
      <c r="M219" s="1075"/>
      <c r="N219" s="1075"/>
      <c r="O219" s="1075"/>
      <c r="P219" s="289"/>
      <c r="Q219" s="720"/>
      <c r="R219" s="720"/>
      <c r="S219" s="570">
        <v>0</v>
      </c>
      <c r="T219" s="299"/>
      <c r="U219" s="336"/>
      <c r="V219" s="336"/>
      <c r="W219" s="347">
        <v>0</v>
      </c>
      <c r="X219" s="299"/>
      <c r="Y219" s="334"/>
      <c r="Z219" s="334"/>
      <c r="AA219" s="683">
        <v>0</v>
      </c>
      <c r="AB219" s="299"/>
      <c r="AC219" s="336"/>
      <c r="AD219" s="336"/>
      <c r="AE219" s="347">
        <v>0</v>
      </c>
      <c r="AF219" s="299"/>
      <c r="AG219" s="720"/>
      <c r="AH219" s="720"/>
      <c r="AI219" s="570">
        <v>0</v>
      </c>
      <c r="AJ219" s="289"/>
      <c r="AK219" s="306">
        <f t="shared" si="6"/>
        <v>0</v>
      </c>
    </row>
    <row r="220" spans="1:37" ht="6" customHeight="1" x14ac:dyDescent="0.2">
      <c r="A220" s="920"/>
      <c r="B220" s="920"/>
      <c r="C220" s="70"/>
      <c r="D220" s="368"/>
      <c r="E220" s="368"/>
      <c r="F220" s="368"/>
      <c r="G220" s="368"/>
      <c r="H220" s="368"/>
      <c r="I220" s="368"/>
      <c r="J220" s="368"/>
      <c r="K220" s="368"/>
      <c r="L220" s="368"/>
      <c r="M220" s="368"/>
      <c r="N220" s="368"/>
      <c r="O220" s="368"/>
      <c r="P220" s="289"/>
      <c r="Q220" s="289"/>
      <c r="R220" s="289"/>
      <c r="S220" s="299"/>
      <c r="T220" s="299"/>
      <c r="U220" s="289"/>
      <c r="V220" s="289"/>
      <c r="W220" s="299"/>
      <c r="X220" s="299"/>
      <c r="Y220" s="289"/>
      <c r="Z220" s="289"/>
      <c r="AA220" s="299"/>
      <c r="AB220" s="299"/>
      <c r="AC220" s="289"/>
      <c r="AD220" s="289"/>
      <c r="AE220" s="299"/>
      <c r="AF220" s="299"/>
      <c r="AG220" s="289"/>
      <c r="AH220" s="289"/>
      <c r="AI220" s="299"/>
      <c r="AJ220" s="289"/>
      <c r="AK220" s="299"/>
    </row>
    <row r="221" spans="1:37" x14ac:dyDescent="0.2">
      <c r="A221" s="920"/>
      <c r="B221" s="920"/>
      <c r="C221" s="1073" t="s">
        <v>124</v>
      </c>
      <c r="D221" s="1074"/>
      <c r="E221" s="1074"/>
      <c r="F221" s="1074"/>
      <c r="G221" s="1074"/>
      <c r="H221" s="1074"/>
      <c r="I221" s="1074"/>
      <c r="J221" s="1074"/>
      <c r="K221" s="1074"/>
      <c r="L221" s="1074"/>
      <c r="M221" s="1074"/>
      <c r="N221" s="1074"/>
      <c r="O221" s="1074"/>
      <c r="P221" s="1074"/>
      <c r="Q221" s="126"/>
      <c r="R221" s="127" t="s">
        <v>66</v>
      </c>
      <c r="S221" s="128">
        <f>SUM(S215:S219)</f>
        <v>0</v>
      </c>
      <c r="T221" s="128"/>
      <c r="U221" s="126"/>
      <c r="V221" s="127" t="s">
        <v>67</v>
      </c>
      <c r="W221" s="128">
        <f>SUM(W215:W219)</f>
        <v>0</v>
      </c>
      <c r="X221" s="128"/>
      <c r="Y221" s="126"/>
      <c r="Z221" s="127" t="s">
        <v>68</v>
      </c>
      <c r="AA221" s="128">
        <f>SUM(AA215:AA219)</f>
        <v>0</v>
      </c>
      <c r="AB221" s="128"/>
      <c r="AC221" s="126"/>
      <c r="AD221" s="127" t="s">
        <v>69</v>
      </c>
      <c r="AE221" s="128">
        <f>SUM(AE215:AE219)</f>
        <v>0</v>
      </c>
      <c r="AF221" s="128"/>
      <c r="AG221" s="126"/>
      <c r="AH221" s="127" t="s">
        <v>70</v>
      </c>
      <c r="AI221" s="128">
        <f>SUM(AI215:AI219)</f>
        <v>0</v>
      </c>
      <c r="AJ221" s="126"/>
      <c r="AK221" s="129">
        <f t="shared" si="6"/>
        <v>0</v>
      </c>
    </row>
    <row r="222" spans="1:37" ht="8.25" customHeight="1" x14ac:dyDescent="0.2">
      <c r="A222" s="920"/>
      <c r="B222" s="920"/>
      <c r="C222" s="70"/>
      <c r="D222" s="70"/>
      <c r="E222" s="70"/>
      <c r="F222" s="70"/>
      <c r="G222" s="70"/>
      <c r="H222" s="70"/>
      <c r="I222" s="70"/>
      <c r="J222" s="70"/>
      <c r="K222" s="70"/>
      <c r="L222" s="70"/>
      <c r="M222" s="70"/>
      <c r="N222" s="70"/>
      <c r="O222" s="70"/>
      <c r="P222" s="70"/>
      <c r="Q222" s="1"/>
      <c r="R222" s="71"/>
      <c r="S222" s="20"/>
      <c r="T222" s="20"/>
      <c r="U222" s="1"/>
      <c r="V222" s="71"/>
      <c r="W222" s="20"/>
      <c r="X222" s="20"/>
      <c r="Y222" s="1"/>
      <c r="Z222" s="71"/>
      <c r="AA222" s="20"/>
      <c r="AB222" s="20"/>
      <c r="AC222" s="1"/>
      <c r="AD222" s="71"/>
      <c r="AE222" s="20"/>
      <c r="AF222" s="20"/>
      <c r="AG222" s="1"/>
      <c r="AH222" s="71"/>
      <c r="AI222" s="20"/>
      <c r="AJ222" s="1"/>
      <c r="AK222" s="20"/>
    </row>
    <row r="223" spans="1:37" ht="11.25" customHeight="1" x14ac:dyDescent="0.2">
      <c r="A223" s="920"/>
      <c r="B223" s="68" t="s">
        <v>125</v>
      </c>
      <c r="C223" s="1080" t="s">
        <v>168</v>
      </c>
      <c r="D223" s="1080"/>
      <c r="E223" s="1080"/>
      <c r="F223" s="1080"/>
      <c r="G223" s="1080"/>
      <c r="H223" s="1080"/>
      <c r="I223" s="1080"/>
      <c r="J223" s="1080"/>
      <c r="K223" s="1080"/>
      <c r="L223" s="1080"/>
      <c r="M223" s="1080"/>
      <c r="N223" s="1080"/>
      <c r="O223" s="1080"/>
      <c r="P223" s="70"/>
      <c r="Q223" s="1"/>
      <c r="R223" s="71"/>
      <c r="S223" s="20"/>
      <c r="T223" s="20"/>
      <c r="U223" s="1"/>
      <c r="V223" s="71"/>
      <c r="W223" s="20"/>
      <c r="X223" s="20"/>
      <c r="Y223" s="1"/>
      <c r="Z223" s="71"/>
      <c r="AA223" s="20"/>
      <c r="AB223" s="20"/>
      <c r="AC223" s="1"/>
      <c r="AD223" s="71"/>
      <c r="AE223" s="20"/>
      <c r="AF223" s="20"/>
      <c r="AG223" s="1"/>
      <c r="AH223" s="71"/>
      <c r="AI223" s="20"/>
      <c r="AJ223" s="1"/>
      <c r="AK223" s="20"/>
    </row>
    <row r="224" spans="1:37" s="1" customFormat="1" x14ac:dyDescent="0.2">
      <c r="A224" s="920"/>
      <c r="B224" s="72"/>
      <c r="C224" s="67" t="s">
        <v>39</v>
      </c>
      <c r="D224" s="1075"/>
      <c r="E224" s="1075"/>
      <c r="F224" s="1075"/>
      <c r="G224" s="1075"/>
      <c r="H224" s="1075"/>
      <c r="I224" s="1075"/>
      <c r="J224" s="1075"/>
      <c r="K224" s="1075"/>
      <c r="L224" s="1075"/>
      <c r="M224" s="1075"/>
      <c r="N224" s="1075"/>
      <c r="O224" s="1075"/>
      <c r="Q224" s="720"/>
      <c r="R224" s="602"/>
      <c r="S224" s="570">
        <v>0</v>
      </c>
      <c r="T224" s="20"/>
      <c r="U224" s="336"/>
      <c r="V224" s="44"/>
      <c r="W224" s="347">
        <v>0</v>
      </c>
      <c r="X224" s="20"/>
      <c r="Y224" s="334"/>
      <c r="Z224" s="76"/>
      <c r="AA224" s="683">
        <v>0</v>
      </c>
      <c r="AB224" s="20"/>
      <c r="AC224" s="336"/>
      <c r="AD224" s="44"/>
      <c r="AE224" s="347">
        <v>0</v>
      </c>
      <c r="AF224" s="20"/>
      <c r="AG224" s="720"/>
      <c r="AH224" s="602"/>
      <c r="AI224" s="570">
        <v>0</v>
      </c>
      <c r="AK224" s="306">
        <f>S224+W224+AA224+AE224+AI224</f>
        <v>0</v>
      </c>
    </row>
    <row r="225" spans="1:38" s="1" customFormat="1" x14ac:dyDescent="0.2">
      <c r="A225" s="920"/>
      <c r="B225" s="72"/>
      <c r="C225" s="67" t="s">
        <v>41</v>
      </c>
      <c r="D225" s="1075"/>
      <c r="E225" s="1075"/>
      <c r="F225" s="1075"/>
      <c r="G225" s="1075"/>
      <c r="H225" s="1075"/>
      <c r="I225" s="1075"/>
      <c r="J225" s="1075"/>
      <c r="K225" s="1075"/>
      <c r="L225" s="1075"/>
      <c r="M225" s="1075"/>
      <c r="N225" s="1075"/>
      <c r="O225" s="1075"/>
      <c r="Q225" s="720"/>
      <c r="R225" s="602"/>
      <c r="S225" s="570">
        <v>0</v>
      </c>
      <c r="T225" s="20"/>
      <c r="U225" s="336"/>
      <c r="V225" s="44"/>
      <c r="W225" s="347">
        <v>0</v>
      </c>
      <c r="X225" s="20"/>
      <c r="Y225" s="334"/>
      <c r="Z225" s="76"/>
      <c r="AA225" s="683">
        <v>0</v>
      </c>
      <c r="AB225" s="20"/>
      <c r="AC225" s="336"/>
      <c r="AD225" s="44"/>
      <c r="AE225" s="347">
        <v>0</v>
      </c>
      <c r="AF225" s="20"/>
      <c r="AG225" s="720"/>
      <c r="AH225" s="602"/>
      <c r="AI225" s="570">
        <v>0</v>
      </c>
      <c r="AK225" s="306">
        <f>S225+W225+AA225+AE225+AI225</f>
        <v>0</v>
      </c>
    </row>
    <row r="226" spans="1:38" ht="4.5" customHeight="1" x14ac:dyDescent="0.2">
      <c r="A226" s="920"/>
      <c r="B226" s="920"/>
      <c r="C226" s="70"/>
      <c r="D226" s="70"/>
      <c r="E226" s="70"/>
      <c r="F226" s="70"/>
      <c r="G226" s="70"/>
      <c r="H226" s="70"/>
      <c r="I226" s="70"/>
      <c r="J226" s="70"/>
      <c r="K226" s="70"/>
      <c r="L226" s="70"/>
      <c r="M226" s="70"/>
      <c r="N226" s="70"/>
      <c r="O226" s="70"/>
      <c r="P226" s="70"/>
      <c r="Q226" s="1"/>
      <c r="R226" s="71"/>
      <c r="S226" s="20"/>
      <c r="T226" s="20"/>
      <c r="U226" s="1"/>
      <c r="V226" s="71"/>
      <c r="W226" s="20"/>
      <c r="X226" s="20"/>
      <c r="Y226" s="1"/>
      <c r="Z226" s="71"/>
      <c r="AA226" s="20"/>
      <c r="AB226" s="20"/>
      <c r="AC226" s="1"/>
      <c r="AD226" s="71"/>
      <c r="AE226" s="20"/>
      <c r="AF226" s="20"/>
      <c r="AG226" s="1"/>
      <c r="AH226" s="71"/>
      <c r="AI226" s="20"/>
      <c r="AJ226" s="1"/>
      <c r="AK226" s="20"/>
    </row>
    <row r="227" spans="1:38" s="1" customFormat="1" ht="12" customHeight="1" x14ac:dyDescent="0.2">
      <c r="C227" s="1073" t="s">
        <v>169</v>
      </c>
      <c r="D227" s="1074"/>
      <c r="E227" s="1074"/>
      <c r="F227" s="1074"/>
      <c r="G227" s="1074"/>
      <c r="H227" s="1074"/>
      <c r="I227" s="1074"/>
      <c r="J227" s="1074"/>
      <c r="K227" s="1074"/>
      <c r="L227" s="1074"/>
      <c r="M227" s="1074"/>
      <c r="N227" s="1074"/>
      <c r="O227" s="1074"/>
      <c r="P227" s="1074"/>
      <c r="Q227" s="402"/>
      <c r="R227" s="400" t="s">
        <v>66</v>
      </c>
      <c r="S227" s="401">
        <f>SUM(S224:S225)</f>
        <v>0</v>
      </c>
      <c r="T227" s="401"/>
      <c r="U227" s="402"/>
      <c r="V227" s="400" t="s">
        <v>67</v>
      </c>
      <c r="W227" s="401">
        <f>SUM(W224:W225)</f>
        <v>0</v>
      </c>
      <c r="X227" s="401"/>
      <c r="Y227" s="402"/>
      <c r="Z227" s="400" t="s">
        <v>68</v>
      </c>
      <c r="AA227" s="401">
        <f>SUM(AA224:AA225)</f>
        <v>0</v>
      </c>
      <c r="AB227" s="401"/>
      <c r="AC227" s="402"/>
      <c r="AD227" s="400" t="s">
        <v>69</v>
      </c>
      <c r="AE227" s="401">
        <f>SUM(AE224:AE225)</f>
        <v>0</v>
      </c>
      <c r="AF227" s="401"/>
      <c r="AG227" s="402"/>
      <c r="AH227" s="400" t="s">
        <v>70</v>
      </c>
      <c r="AI227" s="401">
        <f>SUM(AI224:AI225)</f>
        <v>0</v>
      </c>
      <c r="AJ227" s="402"/>
      <c r="AK227" s="403">
        <f>SUM(AI227,AE227,AA227,W227,S227)</f>
        <v>0</v>
      </c>
    </row>
    <row r="228" spans="1:38" ht="6.75" customHeight="1" thickBot="1" x14ac:dyDescent="0.25">
      <c r="A228" s="920"/>
      <c r="B228" s="920"/>
      <c r="C228" s="70"/>
      <c r="D228" s="70"/>
      <c r="E228" s="70"/>
      <c r="F228" s="70"/>
      <c r="G228" s="70"/>
      <c r="H228" s="70"/>
      <c r="I228" s="70"/>
      <c r="J228" s="70"/>
      <c r="K228" s="70"/>
      <c r="L228" s="70"/>
      <c r="M228" s="70"/>
      <c r="N228" s="70"/>
      <c r="O228" s="70"/>
      <c r="P228" s="70"/>
      <c r="Q228" s="1"/>
      <c r="R228" s="71"/>
      <c r="S228" s="20"/>
      <c r="T228" s="20"/>
      <c r="U228" s="1"/>
      <c r="V228" s="71"/>
      <c r="W228" s="20"/>
      <c r="X228" s="20"/>
      <c r="Y228" s="1"/>
      <c r="Z228" s="71"/>
      <c r="AA228" s="20"/>
      <c r="AB228" s="20"/>
      <c r="AC228" s="1"/>
      <c r="AD228" s="71"/>
      <c r="AE228" s="20"/>
      <c r="AF228" s="20"/>
      <c r="AG228" s="1"/>
      <c r="AH228" s="71"/>
      <c r="AI228" s="20"/>
      <c r="AJ228" s="1"/>
      <c r="AK228" s="20"/>
    </row>
    <row r="229" spans="1:38" s="2" customFormat="1" ht="13.5" thickBot="1" x14ac:dyDescent="0.25">
      <c r="A229" s="94"/>
      <c r="B229" s="95"/>
      <c r="C229" s="1084" t="s">
        <v>128</v>
      </c>
      <c r="D229" s="1085"/>
      <c r="E229" s="1085"/>
      <c r="F229" s="1085"/>
      <c r="G229" s="1085"/>
      <c r="H229" s="1085"/>
      <c r="I229" s="1085"/>
      <c r="J229" s="1085"/>
      <c r="K229" s="1085"/>
      <c r="L229" s="1085"/>
      <c r="M229" s="1085"/>
      <c r="N229" s="1085"/>
      <c r="O229" s="1085"/>
      <c r="P229" s="1085"/>
      <c r="Q229" s="95"/>
      <c r="R229" s="96" t="s">
        <v>66</v>
      </c>
      <c r="S229" s="97">
        <f>SUM(S169+S174+S183+S188+S198+S210+S221+S227)</f>
        <v>0</v>
      </c>
      <c r="T229" s="97"/>
      <c r="U229" s="95"/>
      <c r="V229" s="96" t="s">
        <v>67</v>
      </c>
      <c r="W229" s="97">
        <f>SUM(W169+W174+W183+W188+W198+W210+W221+W227)</f>
        <v>0</v>
      </c>
      <c r="X229" s="97"/>
      <c r="Y229" s="95"/>
      <c r="Z229" s="96" t="s">
        <v>68</v>
      </c>
      <c r="AA229" s="97">
        <f>SUM(AA169+AA174+AA183+AA188+AA198+AA210+AA221+AA227)</f>
        <v>0</v>
      </c>
      <c r="AB229" s="97"/>
      <c r="AC229" s="95"/>
      <c r="AD229" s="96" t="s">
        <v>69</v>
      </c>
      <c r="AE229" s="97">
        <f>SUM(AE169+AE174+AE183+AE188+AE198+AE210+AE221+AE227)</f>
        <v>0</v>
      </c>
      <c r="AF229" s="97"/>
      <c r="AG229" s="95"/>
      <c r="AH229" s="96" t="s">
        <v>70</v>
      </c>
      <c r="AI229" s="97">
        <f>SUM(AI169+AI174+AI183+AI188+AI198+AI210+AI221+AI227)</f>
        <v>0</v>
      </c>
      <c r="AJ229" s="95"/>
      <c r="AK229" s="98">
        <f>S229+W229+AA229+AE229+AI229</f>
        <v>0</v>
      </c>
      <c r="AL229" s="289"/>
    </row>
    <row r="230" spans="1:38" ht="4.5" customHeight="1" thickBot="1" x14ac:dyDescent="0.25">
      <c r="A230" s="289"/>
      <c r="B230" s="289"/>
      <c r="C230" s="289"/>
      <c r="M230" s="289"/>
      <c r="N230" s="289"/>
      <c r="O230" s="289"/>
      <c r="P230" s="289"/>
      <c r="Q230" s="289"/>
      <c r="R230" s="289"/>
      <c r="S230" s="299"/>
      <c r="T230" s="299"/>
      <c r="U230" s="336"/>
      <c r="V230" s="336"/>
      <c r="W230" s="347"/>
      <c r="X230" s="299"/>
      <c r="Y230" s="289"/>
      <c r="Z230" s="289"/>
      <c r="AA230" s="299"/>
      <c r="AB230" s="299"/>
      <c r="AC230" s="289"/>
      <c r="AD230" s="289"/>
      <c r="AE230" s="299"/>
      <c r="AF230" s="299"/>
      <c r="AG230" s="289"/>
      <c r="AH230" s="289"/>
      <c r="AI230" s="299"/>
      <c r="AJ230" s="289"/>
      <c r="AK230" s="299"/>
    </row>
    <row r="231" spans="1:38" s="1" customFormat="1" ht="12.75" customHeight="1" x14ac:dyDescent="0.2">
      <c r="J231" s="408" t="s">
        <v>129</v>
      </c>
      <c r="K231" s="509"/>
      <c r="L231" s="509"/>
      <c r="M231" s="1179" t="s">
        <v>170</v>
      </c>
      <c r="N231" s="1179"/>
      <c r="O231" s="1179"/>
      <c r="P231" s="1179"/>
      <c r="Q231" s="603"/>
      <c r="R231" s="604" t="s">
        <v>66</v>
      </c>
      <c r="S231" s="605">
        <f>S116+S132+S143+S157+S229</f>
        <v>0</v>
      </c>
      <c r="T231" s="85"/>
      <c r="U231" s="950"/>
      <c r="V231" s="613" t="s">
        <v>67</v>
      </c>
      <c r="W231" s="614">
        <f>W116+W132+W143+W157+W229</f>
        <v>0</v>
      </c>
      <c r="X231" s="308"/>
      <c r="Y231" s="951"/>
      <c r="Z231" s="593" t="s">
        <v>68</v>
      </c>
      <c r="AA231" s="594">
        <f>AA116+AA132+AA143+AA157+AA229</f>
        <v>0</v>
      </c>
      <c r="AB231" s="308"/>
      <c r="AC231" s="950"/>
      <c r="AD231" s="613" t="s">
        <v>69</v>
      </c>
      <c r="AE231" s="614">
        <f>AE116+AE132+AE143+AE157+AE229</f>
        <v>0</v>
      </c>
      <c r="AF231" s="308"/>
      <c r="AG231" s="952"/>
      <c r="AH231" s="604" t="s">
        <v>70</v>
      </c>
      <c r="AI231" s="605">
        <f>AI116+AI132+AI143+AI157+AI229</f>
        <v>0</v>
      </c>
      <c r="AJ231" s="309"/>
      <c r="AK231" s="86">
        <f>S231+W231+AA231+AE231+AI231</f>
        <v>0</v>
      </c>
    </row>
    <row r="232" spans="1:38" s="1" customFormat="1" ht="6" customHeight="1" x14ac:dyDescent="0.2">
      <c r="A232" s="289"/>
      <c r="B232" s="289"/>
      <c r="C232" s="289"/>
      <c r="D232" s="289"/>
      <c r="E232" s="289"/>
      <c r="F232" s="289"/>
      <c r="G232" s="289"/>
      <c r="H232" s="289"/>
      <c r="I232" s="289"/>
      <c r="J232" s="373"/>
      <c r="K232" s="289"/>
      <c r="L232" s="289"/>
      <c r="M232" s="289"/>
      <c r="N232" s="289"/>
      <c r="O232" s="289"/>
      <c r="P232" s="289"/>
      <c r="Q232" s="289"/>
      <c r="S232" s="6"/>
      <c r="T232" s="6"/>
      <c r="U232" s="289"/>
      <c r="W232" s="6"/>
      <c r="X232" s="299"/>
      <c r="Y232" s="289"/>
      <c r="AA232" s="6"/>
      <c r="AB232" s="299"/>
      <c r="AC232" s="289"/>
      <c r="AE232" s="6"/>
      <c r="AF232" s="299"/>
      <c r="AG232" s="289"/>
      <c r="AI232" s="6"/>
      <c r="AJ232" s="289"/>
      <c r="AK232" s="87"/>
    </row>
    <row r="233" spans="1:38" s="1" customFormat="1" x14ac:dyDescent="0.2">
      <c r="J233" s="409" t="s">
        <v>171</v>
      </c>
      <c r="K233" s="508"/>
      <c r="L233" s="1180" t="s">
        <v>172</v>
      </c>
      <c r="M233" s="1180"/>
      <c r="N233" s="1180"/>
      <c r="O233" s="1180"/>
      <c r="P233" s="1180"/>
      <c r="Q233" s="602"/>
      <c r="R233" s="607" t="s">
        <v>66</v>
      </c>
      <c r="S233" s="606">
        <f>S231-S132-S157-S227-'SUBAWARDEE BUDGET(S)'!U75</f>
        <v>0</v>
      </c>
      <c r="T233" s="6"/>
      <c r="U233" s="336"/>
      <c r="V233" s="11" t="s">
        <v>67</v>
      </c>
      <c r="W233" s="615">
        <f>W231-W132-W157-W227-'SUBAWARDEE BUDGET(S)'!Y75</f>
        <v>0</v>
      </c>
      <c r="X233" s="299"/>
      <c r="Y233" s="334"/>
      <c r="Z233" s="595" t="s">
        <v>68</v>
      </c>
      <c r="AA233" s="596">
        <f>AA231-AA132-AA157-AA227-'SUBAWARDEE BUDGET(S)'!AC75</f>
        <v>0</v>
      </c>
      <c r="AB233" s="299"/>
      <c r="AC233" s="336"/>
      <c r="AD233" s="11" t="s">
        <v>69</v>
      </c>
      <c r="AE233" s="615">
        <f>AE231-AE132-AE157-AE227-'SUBAWARDEE BUDGET(S)'!AG75</f>
        <v>0</v>
      </c>
      <c r="AF233" s="299"/>
      <c r="AG233" s="720"/>
      <c r="AH233" s="607" t="s">
        <v>70</v>
      </c>
      <c r="AI233" s="606">
        <f>AI231-AI132-AI157-AI227-'SUBAWARDEE BUDGET(S)'!AK75</f>
        <v>0</v>
      </c>
      <c r="AJ233" s="289"/>
      <c r="AK233" s="88">
        <f>S233+W233+AA233+AE233+AI233</f>
        <v>0</v>
      </c>
    </row>
    <row r="234" spans="1:38" s="3" customFormat="1" ht="6" customHeight="1" thickBot="1" x14ac:dyDescent="0.25">
      <c r="A234" s="352"/>
      <c r="B234" s="352"/>
      <c r="C234" s="352"/>
      <c r="D234" s="352"/>
      <c r="E234" s="352"/>
      <c r="F234" s="352"/>
      <c r="G234" s="352"/>
      <c r="H234" s="352"/>
      <c r="I234" s="352"/>
      <c r="J234" s="926"/>
      <c r="K234" s="352"/>
      <c r="L234" s="352"/>
      <c r="M234" s="352"/>
      <c r="N234" s="352"/>
      <c r="O234" s="352"/>
      <c r="P234" s="352"/>
      <c r="Q234" s="352"/>
      <c r="R234" s="80"/>
      <c r="S234" s="81"/>
      <c r="T234" s="81"/>
      <c r="U234" s="82"/>
      <c r="V234" s="83"/>
      <c r="W234" s="81"/>
      <c r="X234" s="84"/>
      <c r="Y234" s="82"/>
      <c r="Z234" s="83"/>
      <c r="AA234" s="81"/>
      <c r="AB234" s="84"/>
      <c r="AC234" s="82"/>
      <c r="AD234" s="83"/>
      <c r="AE234" s="81"/>
      <c r="AF234" s="84"/>
      <c r="AG234" s="82"/>
      <c r="AH234" s="83"/>
      <c r="AI234" s="81"/>
      <c r="AJ234" s="352"/>
      <c r="AK234" s="89"/>
    </row>
    <row r="235" spans="1:38" s="1" customFormat="1" ht="13.5" hidden="1" customHeight="1" x14ac:dyDescent="0.2">
      <c r="C235" s="289"/>
      <c r="J235" s="386"/>
      <c r="L235" s="382"/>
      <c r="M235" s="329"/>
      <c r="N235" s="173" t="s">
        <v>133</v>
      </c>
      <c r="O235" s="108">
        <v>0</v>
      </c>
      <c r="P235" s="77"/>
      <c r="Q235" s="79"/>
      <c r="R235" s="14" t="s">
        <v>66</v>
      </c>
      <c r="S235" s="9">
        <f>S233*O235</f>
        <v>0</v>
      </c>
      <c r="T235" s="6"/>
      <c r="U235" s="345"/>
      <c r="V235" s="12" t="s">
        <v>67</v>
      </c>
      <c r="W235" s="9">
        <f>W233*R235</f>
        <v>0</v>
      </c>
      <c r="X235" s="299"/>
      <c r="Y235" s="336"/>
      <c r="Z235" s="11" t="s">
        <v>68</v>
      </c>
      <c r="AA235" s="9">
        <f>AA233*V235</f>
        <v>0</v>
      </c>
      <c r="AB235" s="299"/>
      <c r="AC235" s="348"/>
      <c r="AD235" s="10" t="s">
        <v>69</v>
      </c>
      <c r="AE235" s="9">
        <f>AE233*Z235</f>
        <v>0</v>
      </c>
      <c r="AF235" s="299"/>
      <c r="AG235" s="350"/>
      <c r="AH235" s="8" t="s">
        <v>70</v>
      </c>
      <c r="AI235" s="9">
        <f>AI233*AD235</f>
        <v>0</v>
      </c>
      <c r="AJ235" s="289"/>
      <c r="AK235" s="88">
        <f>S235+W235+AA235+AE235+AI235</f>
        <v>0</v>
      </c>
    </row>
    <row r="236" spans="1:38" s="1" customFormat="1" ht="13.5" hidden="1" customHeight="1" x14ac:dyDescent="0.2">
      <c r="C236" s="289"/>
      <c r="J236" s="386"/>
      <c r="L236" s="382"/>
      <c r="M236" s="329"/>
      <c r="N236" s="173"/>
      <c r="O236" s="108"/>
      <c r="P236" s="77"/>
      <c r="Q236" s="79"/>
      <c r="R236" s="14"/>
      <c r="S236" s="9"/>
      <c r="T236" s="6"/>
      <c r="U236" s="345"/>
      <c r="V236" s="12"/>
      <c r="W236" s="9"/>
      <c r="X236" s="299"/>
      <c r="Y236" s="336"/>
      <c r="Z236" s="11"/>
      <c r="AA236" s="9"/>
      <c r="AB236" s="299"/>
      <c r="AC236" s="348"/>
      <c r="AD236" s="10"/>
      <c r="AE236" s="9"/>
      <c r="AF236" s="299"/>
      <c r="AG236" s="350"/>
      <c r="AH236" s="8"/>
      <c r="AI236" s="9"/>
      <c r="AJ236" s="289"/>
      <c r="AK236" s="88"/>
    </row>
    <row r="237" spans="1:38" s="1" customFormat="1" ht="12.75" customHeight="1" thickBot="1" x14ac:dyDescent="0.25">
      <c r="I237" s="289"/>
      <c r="J237" s="409" t="s">
        <v>134</v>
      </c>
      <c r="K237" s="954"/>
      <c r="L237" s="1176" t="s">
        <v>173</v>
      </c>
      <c r="M237" s="1176"/>
      <c r="N237" s="1176"/>
      <c r="O237" s="503">
        <v>0.505</v>
      </c>
      <c r="P237" s="109"/>
      <c r="Q237" s="602"/>
      <c r="R237" s="607" t="s">
        <v>66</v>
      </c>
      <c r="S237" s="606">
        <f>S233*O237</f>
        <v>0</v>
      </c>
      <c r="T237" s="6"/>
      <c r="U237" s="336"/>
      <c r="V237" s="11" t="s">
        <v>67</v>
      </c>
      <c r="W237" s="615">
        <f>W233*O237</f>
        <v>0</v>
      </c>
      <c r="X237" s="299"/>
      <c r="Y237" s="334"/>
      <c r="Z237" s="595" t="s">
        <v>68</v>
      </c>
      <c r="AA237" s="596">
        <f>AA233*O237</f>
        <v>0</v>
      </c>
      <c r="AB237" s="299"/>
      <c r="AC237" s="336"/>
      <c r="AD237" s="11" t="s">
        <v>69</v>
      </c>
      <c r="AE237" s="615">
        <f>AE233*O237</f>
        <v>0</v>
      </c>
      <c r="AF237" s="299"/>
      <c r="AG237" s="720"/>
      <c r="AH237" s="607" t="s">
        <v>70</v>
      </c>
      <c r="AI237" s="606">
        <f>AI233*O237</f>
        <v>0</v>
      </c>
      <c r="AJ237" s="289"/>
      <c r="AK237" s="88">
        <f>S237+W237+AA237+AE237+AI237</f>
        <v>0</v>
      </c>
    </row>
    <row r="238" spans="1:38" s="1" customFormat="1" ht="6.75" customHeight="1" thickBot="1" x14ac:dyDescent="0.25">
      <c r="C238" s="60"/>
      <c r="I238" s="289"/>
      <c r="J238" s="386"/>
      <c r="K238" s="289"/>
      <c r="M238" s="507"/>
      <c r="N238" s="507"/>
      <c r="O238" s="505"/>
      <c r="P238" s="109"/>
      <c r="R238" s="71"/>
      <c r="S238" s="6"/>
      <c r="T238" s="6"/>
      <c r="U238" s="289"/>
      <c r="V238" s="71"/>
      <c r="W238" s="6"/>
      <c r="X238" s="299"/>
      <c r="Y238" s="289"/>
      <c r="Z238" s="71"/>
      <c r="AA238" s="6"/>
      <c r="AB238" s="299"/>
      <c r="AC238" s="289"/>
      <c r="AD238" s="71"/>
      <c r="AE238" s="6"/>
      <c r="AF238" s="299"/>
      <c r="AG238" s="289"/>
      <c r="AH238" s="71"/>
      <c r="AI238" s="6"/>
      <c r="AJ238" s="289"/>
      <c r="AK238" s="87"/>
    </row>
    <row r="239" spans="1:38" s="1" customFormat="1" ht="12.75" customHeight="1" thickBot="1" x14ac:dyDescent="0.25">
      <c r="C239" s="60"/>
      <c r="I239" s="289"/>
      <c r="J239" s="409"/>
      <c r="K239" s="954"/>
      <c r="L239" s="1176" t="s">
        <v>174</v>
      </c>
      <c r="M239" s="1176"/>
      <c r="N239" s="1176"/>
      <c r="O239" s="506">
        <v>0</v>
      </c>
      <c r="P239" s="264"/>
      <c r="Q239" s="602"/>
      <c r="R239" s="607" t="s">
        <v>66</v>
      </c>
      <c r="S239" s="606">
        <f>SUM(S237*O239)</f>
        <v>0</v>
      </c>
      <c r="T239" s="6"/>
      <c r="U239" s="336"/>
      <c r="V239" s="11" t="s">
        <v>67</v>
      </c>
      <c r="W239" s="615">
        <f>SUM(W237*O239)</f>
        <v>0</v>
      </c>
      <c r="X239" s="299"/>
      <c r="Y239" s="334"/>
      <c r="Z239" s="595" t="s">
        <v>68</v>
      </c>
      <c r="AA239" s="596">
        <f>SUM(AA237*O239)</f>
        <v>0</v>
      </c>
      <c r="AB239" s="299"/>
      <c r="AC239" s="336"/>
      <c r="AD239" s="11" t="s">
        <v>69</v>
      </c>
      <c r="AE239" s="615">
        <f>SUM(AE237*O239)</f>
        <v>0</v>
      </c>
      <c r="AF239" s="299"/>
      <c r="AG239" s="720"/>
      <c r="AH239" s="607" t="s">
        <v>70</v>
      </c>
      <c r="AI239" s="606">
        <f>SUM(AI237*O239)</f>
        <v>0</v>
      </c>
      <c r="AJ239" s="289"/>
      <c r="AK239" s="88">
        <f>S239+W239+AA239+AE239+AI239</f>
        <v>0</v>
      </c>
      <c r="AL239" s="6"/>
    </row>
    <row r="240" spans="1:38" s="1" customFormat="1" ht="6.75" customHeight="1" x14ac:dyDescent="0.2">
      <c r="A240" s="289"/>
      <c r="B240" s="289"/>
      <c r="C240" s="60"/>
      <c r="I240" s="289"/>
      <c r="J240" s="386"/>
      <c r="K240" s="289"/>
      <c r="M240" s="387"/>
      <c r="N240" s="387"/>
      <c r="O240" s="505"/>
      <c r="P240" s="109"/>
      <c r="R240" s="71"/>
      <c r="S240" s="6"/>
      <c r="T240" s="6"/>
      <c r="U240" s="289"/>
      <c r="V240" s="71"/>
      <c r="W240" s="6"/>
      <c r="X240" s="299"/>
      <c r="Y240" s="289"/>
      <c r="Z240" s="71"/>
      <c r="AA240" s="6"/>
      <c r="AB240" s="299"/>
      <c r="AC240" s="289"/>
      <c r="AD240" s="71"/>
      <c r="AE240" s="6"/>
      <c r="AF240" s="299"/>
      <c r="AG240" s="289"/>
      <c r="AH240" s="71"/>
      <c r="AI240" s="6"/>
      <c r="AJ240" s="289"/>
      <c r="AK240" s="87"/>
    </row>
    <row r="241" spans="1:37" s="1" customFormat="1" ht="13.5" customHeight="1" thickBot="1" x14ac:dyDescent="0.25">
      <c r="C241" s="60"/>
      <c r="J241" s="410" t="s">
        <v>175</v>
      </c>
      <c r="K241" s="510"/>
      <c r="L241" s="510"/>
      <c r="M241" s="1182" t="s">
        <v>138</v>
      </c>
      <c r="N241" s="1182"/>
      <c r="O241" s="1182"/>
      <c r="P241" s="1182"/>
      <c r="Q241" s="608"/>
      <c r="R241" s="609" t="s">
        <v>66</v>
      </c>
      <c r="S241" s="610">
        <f>S231+S237+S239</f>
        <v>0</v>
      </c>
      <c r="T241" s="91"/>
      <c r="U241" s="955"/>
      <c r="V241" s="616" t="s">
        <v>67</v>
      </c>
      <c r="W241" s="617">
        <f>W231+W237+W239</f>
        <v>0</v>
      </c>
      <c r="X241" s="319"/>
      <c r="Y241" s="956"/>
      <c r="Z241" s="597" t="s">
        <v>68</v>
      </c>
      <c r="AA241" s="598">
        <f>AA231+AA237+AA239</f>
        <v>0</v>
      </c>
      <c r="AB241" s="319"/>
      <c r="AC241" s="955"/>
      <c r="AD241" s="616" t="s">
        <v>69</v>
      </c>
      <c r="AE241" s="617">
        <f>AE231+AE237+AE239</f>
        <v>0</v>
      </c>
      <c r="AF241" s="319"/>
      <c r="AG241" s="957"/>
      <c r="AH241" s="609" t="s">
        <v>70</v>
      </c>
      <c r="AI241" s="610">
        <f>AI231+AI237+AI239</f>
        <v>0</v>
      </c>
      <c r="AJ241" s="319"/>
      <c r="AK241" s="92">
        <f>S241+W241+AA241+AE241+AI241</f>
        <v>0</v>
      </c>
    </row>
    <row r="242" spans="1:37" ht="9" hidden="1" customHeight="1" x14ac:dyDescent="0.2">
      <c r="A242" s="1"/>
      <c r="B242" s="1"/>
    </row>
    <row r="243" spans="1:37" hidden="1" x14ac:dyDescent="0.2">
      <c r="A243" s="1"/>
      <c r="B243" s="1"/>
      <c r="C243" s="1"/>
      <c r="D243" s="1"/>
      <c r="E243" s="1"/>
      <c r="F243" s="1"/>
      <c r="G243" s="1"/>
      <c r="H243" s="1"/>
      <c r="I243" s="1"/>
      <c r="J243" s="1"/>
      <c r="K243" s="1"/>
      <c r="L243" s="1"/>
      <c r="M243" s="1"/>
      <c r="N243" s="1"/>
      <c r="O243" s="1"/>
    </row>
    <row r="244" spans="1:37" hidden="1" x14ac:dyDescent="0.2">
      <c r="C244" s="1"/>
      <c r="D244" s="1"/>
      <c r="E244" s="1"/>
      <c r="F244" s="1"/>
      <c r="G244" s="1"/>
      <c r="H244" s="1"/>
      <c r="I244" s="1"/>
      <c r="J244" s="1"/>
      <c r="K244" s="1"/>
      <c r="L244" s="1"/>
      <c r="M244" s="1"/>
      <c r="N244" s="1"/>
      <c r="O244" s="1"/>
    </row>
    <row r="245" spans="1:37" s="7" customFormat="1" ht="15" hidden="1" customHeight="1" x14ac:dyDescent="0.2">
      <c r="A245" s="1094"/>
      <c r="B245" s="1094"/>
      <c r="C245" s="1094"/>
      <c r="D245" s="1094"/>
      <c r="E245" s="1094"/>
      <c r="F245" s="1094"/>
      <c r="G245" s="1094"/>
      <c r="H245" s="1094"/>
      <c r="I245" s="1094"/>
      <c r="J245" s="1094"/>
      <c r="K245" s="1094"/>
      <c r="L245" s="1094"/>
      <c r="M245" s="1094"/>
      <c r="N245" s="1094"/>
      <c r="O245" s="1094"/>
      <c r="P245" s="1094"/>
      <c r="Q245" s="1094"/>
      <c r="R245" s="1094"/>
      <c r="S245" s="1094"/>
      <c r="T245" s="1094"/>
      <c r="U245" s="1094"/>
      <c r="V245" s="1094"/>
      <c r="W245" s="1094"/>
      <c r="X245" s="1094"/>
      <c r="Y245" s="1094"/>
      <c r="Z245" s="1094"/>
      <c r="AA245" s="1094"/>
      <c r="AB245" s="1094"/>
      <c r="AC245" s="1094"/>
      <c r="AD245" s="1094"/>
      <c r="AI245"/>
      <c r="AJ245"/>
      <c r="AK245" s="289"/>
    </row>
    <row r="246" spans="1:37" hidden="1" x14ac:dyDescent="0.2"/>
    <row r="247" spans="1:37" ht="9" hidden="1" customHeight="1" x14ac:dyDescent="0.2"/>
    <row r="248" spans="1:37" ht="17.25" hidden="1" customHeight="1" x14ac:dyDescent="0.2">
      <c r="C248" s="1104" t="s">
        <v>139</v>
      </c>
      <c r="D248" s="1105"/>
      <c r="E248" s="1105"/>
      <c r="F248" s="1105"/>
      <c r="G248" s="1105"/>
      <c r="H248" s="1105"/>
      <c r="I248" s="1105"/>
      <c r="J248" s="1105"/>
      <c r="K248" s="1105"/>
      <c r="L248" s="1105"/>
      <c r="M248" s="1105"/>
      <c r="N248" s="1105"/>
      <c r="O248" s="1106"/>
    </row>
    <row r="249" spans="1:37" hidden="1" x14ac:dyDescent="0.2">
      <c r="C249" s="1101" t="s">
        <v>140</v>
      </c>
      <c r="D249" s="1102"/>
      <c r="E249" s="1102"/>
      <c r="F249" s="1102"/>
      <c r="G249" s="1102"/>
      <c r="H249" s="1102"/>
      <c r="I249" s="1102"/>
      <c r="J249" s="1102"/>
      <c r="K249" s="1102"/>
      <c r="L249" s="1102"/>
      <c r="M249" s="1102"/>
      <c r="N249" s="1102"/>
      <c r="O249" s="1103"/>
    </row>
    <row r="250" spans="1:37" hidden="1" x14ac:dyDescent="0.2">
      <c r="C250" s="21"/>
      <c r="D250" s="47" t="s">
        <v>141</v>
      </c>
      <c r="E250" s="47"/>
      <c r="F250" s="47"/>
      <c r="G250" s="47"/>
      <c r="H250" s="47"/>
      <c r="I250" s="47"/>
      <c r="J250" s="47"/>
      <c r="K250" s="47"/>
      <c r="L250" s="47"/>
      <c r="M250" s="48" t="s">
        <v>142</v>
      </c>
      <c r="N250" s="48" t="s">
        <v>143</v>
      </c>
      <c r="O250" s="46" t="s">
        <v>24</v>
      </c>
    </row>
    <row r="251" spans="1:37" ht="3" hidden="1" customHeight="1" x14ac:dyDescent="0.2">
      <c r="C251" s="1098"/>
      <c r="D251" s="1099"/>
      <c r="E251" s="1099"/>
      <c r="F251" s="1099"/>
      <c r="G251" s="1099"/>
      <c r="H251" s="1099"/>
      <c r="I251" s="1099"/>
      <c r="J251" s="1099"/>
      <c r="K251" s="1099"/>
      <c r="L251" s="1099"/>
      <c r="M251" s="1099"/>
      <c r="N251" s="1099"/>
      <c r="O251" s="1100"/>
    </row>
    <row r="252" spans="1:37" hidden="1" x14ac:dyDescent="0.2">
      <c r="C252" s="30" t="s">
        <v>19</v>
      </c>
      <c r="D252" s="31">
        <v>45.5</v>
      </c>
      <c r="E252" s="31"/>
      <c r="F252" s="31"/>
      <c r="G252" s="31"/>
      <c r="H252" s="31"/>
      <c r="I252" s="31"/>
      <c r="J252" s="31"/>
      <c r="K252" s="31"/>
      <c r="L252" s="31"/>
      <c r="M252" s="32">
        <f>SUM(S233)</f>
        <v>0</v>
      </c>
      <c r="N252" s="32"/>
      <c r="O252" s="42">
        <f>SUM(M252:N252)</f>
        <v>0</v>
      </c>
    </row>
    <row r="253" spans="1:37" hidden="1" x14ac:dyDescent="0.2">
      <c r="C253" s="26" t="s">
        <v>20</v>
      </c>
      <c r="D253" s="27">
        <v>46.5</v>
      </c>
      <c r="E253" s="27"/>
      <c r="F253" s="27"/>
      <c r="G253" s="27"/>
      <c r="H253" s="27"/>
      <c r="I253" s="27"/>
      <c r="J253" s="27"/>
      <c r="K253" s="27"/>
      <c r="L253" s="27"/>
      <c r="M253" s="28">
        <f>SUM(W233)</f>
        <v>0</v>
      </c>
      <c r="N253" s="28"/>
      <c r="O253" s="29">
        <f>SUM(M253:N253)</f>
        <v>0</v>
      </c>
    </row>
    <row r="254" spans="1:37" hidden="1" x14ac:dyDescent="0.2">
      <c r="C254" s="22" t="s">
        <v>21</v>
      </c>
      <c r="D254" s="23">
        <v>47.5</v>
      </c>
      <c r="E254" s="23"/>
      <c r="F254" s="23"/>
      <c r="G254" s="23"/>
      <c r="H254" s="23"/>
      <c r="I254" s="23"/>
      <c r="J254" s="23"/>
      <c r="K254" s="23"/>
      <c r="L254" s="23"/>
      <c r="M254" s="24">
        <f>SUM(AA233)</f>
        <v>0</v>
      </c>
      <c r="N254" s="24"/>
      <c r="O254" s="25">
        <f>SUM(M254:N254)</f>
        <v>0</v>
      </c>
    </row>
    <row r="255" spans="1:37" hidden="1" x14ac:dyDescent="0.2">
      <c r="C255" s="33" t="s">
        <v>22</v>
      </c>
      <c r="D255" s="34">
        <f>SUM(D254)</f>
        <v>47.5</v>
      </c>
      <c r="E255" s="34"/>
      <c r="F255" s="34"/>
      <c r="G255" s="34"/>
      <c r="H255" s="34"/>
      <c r="I255" s="34"/>
      <c r="J255" s="34"/>
      <c r="K255" s="34"/>
      <c r="L255" s="34"/>
      <c r="M255" s="35">
        <f>SUM(M254)</f>
        <v>0</v>
      </c>
      <c r="N255" s="35"/>
      <c r="O255" s="36">
        <f>SUM(M255:N255)</f>
        <v>0</v>
      </c>
    </row>
    <row r="256" spans="1:37" hidden="1" x14ac:dyDescent="0.2">
      <c r="C256" s="37" t="s">
        <v>23</v>
      </c>
      <c r="D256" s="38">
        <f>SUM(D255)</f>
        <v>47.5</v>
      </c>
      <c r="E256" s="38"/>
      <c r="F256" s="38"/>
      <c r="G256" s="38"/>
      <c r="H256" s="38"/>
      <c r="I256" s="38"/>
      <c r="J256" s="38"/>
      <c r="K256" s="38"/>
      <c r="L256" s="38"/>
      <c r="M256" s="39">
        <f>SUM(AI233)</f>
        <v>0</v>
      </c>
      <c r="N256" s="39"/>
      <c r="O256" s="40">
        <f>SUM(M256:N256)</f>
        <v>0</v>
      </c>
    </row>
    <row r="257" spans="1:38" ht="6" hidden="1" customHeight="1" x14ac:dyDescent="0.2">
      <c r="C257" s="1098"/>
      <c r="D257" s="1099"/>
      <c r="E257" s="1099"/>
      <c r="F257" s="1099"/>
      <c r="G257" s="1099"/>
      <c r="H257" s="1099"/>
      <c r="I257" s="1099"/>
      <c r="J257" s="1099"/>
      <c r="K257" s="1099"/>
      <c r="L257" s="1099"/>
      <c r="M257" s="1099"/>
      <c r="N257" s="1099"/>
      <c r="O257" s="1100"/>
    </row>
    <row r="258" spans="1:38" ht="21" hidden="1" customHeight="1" x14ac:dyDescent="0.2">
      <c r="C258" s="1095" t="s">
        <v>144</v>
      </c>
      <c r="D258" s="1096"/>
      <c r="E258" s="54"/>
      <c r="F258" s="54"/>
      <c r="G258" s="54"/>
      <c r="H258" s="54"/>
      <c r="I258" s="54"/>
      <c r="J258" s="54"/>
      <c r="K258" s="54"/>
      <c r="L258" s="54"/>
      <c r="M258" s="41">
        <f>SUM(M252:M256)</f>
        <v>0</v>
      </c>
      <c r="N258" s="41">
        <f>SUM(N252:N256)</f>
        <v>0</v>
      </c>
      <c r="O258" s="43">
        <f>SUM(O252:O256)</f>
        <v>0</v>
      </c>
    </row>
    <row r="259" spans="1:38" ht="6.75" hidden="1" customHeight="1" x14ac:dyDescent="0.2"/>
    <row r="260" spans="1:38" ht="13.5" thickBot="1" x14ac:dyDescent="0.25">
      <c r="P260" s="49"/>
    </row>
    <row r="261" spans="1:38" ht="9" hidden="1" customHeight="1" x14ac:dyDescent="0.2"/>
    <row r="262" spans="1:38" hidden="1" x14ac:dyDescent="0.2">
      <c r="C262" s="1"/>
      <c r="D262" s="1"/>
      <c r="E262" s="1"/>
      <c r="F262" s="1"/>
      <c r="G262" s="1"/>
      <c r="H262" s="1"/>
      <c r="I262" s="1"/>
      <c r="J262" s="1"/>
      <c r="K262" s="1"/>
      <c r="L262" s="1"/>
      <c r="M262" s="1"/>
      <c r="N262" s="1"/>
      <c r="O262" s="1"/>
    </row>
    <row r="263" spans="1:38" hidden="1" x14ac:dyDescent="0.2">
      <c r="C263" s="1"/>
      <c r="D263" s="1"/>
      <c r="E263" s="1"/>
      <c r="F263" s="1"/>
      <c r="G263" s="1"/>
      <c r="H263" s="1"/>
      <c r="I263" s="1"/>
      <c r="J263" s="1"/>
      <c r="K263" s="1"/>
      <c r="L263" s="1"/>
      <c r="M263" s="1"/>
      <c r="N263" s="1"/>
      <c r="O263" s="1"/>
    </row>
    <row r="264" spans="1:38" s="7" customFormat="1" ht="15" hidden="1" customHeight="1" x14ac:dyDescent="0.2">
      <c r="A264" s="1094"/>
      <c r="B264" s="1094"/>
      <c r="C264" s="1094"/>
      <c r="D264" s="1094"/>
      <c r="E264" s="1094"/>
      <c r="F264" s="1094"/>
      <c r="G264" s="1094"/>
      <c r="H264" s="1094"/>
      <c r="I264" s="1094"/>
      <c r="J264" s="1094"/>
      <c r="K264" s="1094"/>
      <c r="L264" s="1094"/>
      <c r="M264" s="1094"/>
      <c r="N264" s="1094"/>
      <c r="O264" s="1094"/>
      <c r="P264" s="1094"/>
      <c r="Q264" s="1094"/>
      <c r="R264" s="1094"/>
      <c r="S264" s="1094"/>
      <c r="T264" s="1094"/>
      <c r="U264" s="1094"/>
      <c r="V264" s="1094"/>
      <c r="W264" s="1094"/>
      <c r="X264" s="1094"/>
      <c r="Y264" s="1094"/>
      <c r="Z264" s="1094"/>
      <c r="AA264" s="1094"/>
      <c r="AB264" s="1094"/>
      <c r="AC264" s="1094"/>
      <c r="AD264" s="1094"/>
      <c r="AE264" s="1094"/>
      <c r="AJ264"/>
      <c r="AK264"/>
      <c r="AL264" s="289"/>
    </row>
    <row r="265" spans="1:38" hidden="1" x14ac:dyDescent="0.2"/>
    <row r="266" spans="1:38" ht="9" hidden="1" customHeight="1" x14ac:dyDescent="0.2"/>
    <row r="267" spans="1:38" ht="17.25" hidden="1" customHeight="1" x14ac:dyDescent="0.2">
      <c r="C267" s="1104" t="s">
        <v>139</v>
      </c>
      <c r="D267" s="1105"/>
      <c r="E267" s="1105"/>
      <c r="F267" s="1105"/>
      <c r="G267" s="1105"/>
      <c r="H267" s="1105"/>
      <c r="I267" s="1105"/>
      <c r="J267" s="1105"/>
      <c r="K267" s="1105"/>
      <c r="L267" s="1105"/>
      <c r="M267" s="1105"/>
      <c r="N267" s="1105"/>
      <c r="O267" s="1106"/>
    </row>
    <row r="268" spans="1:38" hidden="1" x14ac:dyDescent="0.2">
      <c r="C268" s="1101" t="s">
        <v>140</v>
      </c>
      <c r="D268" s="1102"/>
      <c r="E268" s="1102"/>
      <c r="F268" s="1102"/>
      <c r="G268" s="1102"/>
      <c r="H268" s="1102"/>
      <c r="I268" s="1102"/>
      <c r="J268" s="1102"/>
      <c r="K268" s="1102"/>
      <c r="L268" s="1102"/>
      <c r="M268" s="1102"/>
      <c r="N268" s="1102"/>
      <c r="O268" s="1103"/>
    </row>
    <row r="269" spans="1:38" hidden="1" x14ac:dyDescent="0.2">
      <c r="C269" s="21"/>
      <c r="D269" s="47" t="s">
        <v>141</v>
      </c>
      <c r="E269" s="47"/>
      <c r="F269" s="47"/>
      <c r="G269" s="47"/>
      <c r="H269" s="47"/>
      <c r="I269" s="47"/>
      <c r="J269" s="47"/>
      <c r="K269" s="47"/>
      <c r="L269" s="47"/>
      <c r="M269" s="48" t="s">
        <v>142</v>
      </c>
      <c r="N269" s="48" t="s">
        <v>143</v>
      </c>
      <c r="O269" s="46" t="s">
        <v>24</v>
      </c>
    </row>
    <row r="270" spans="1:38" ht="3" hidden="1" customHeight="1" x14ac:dyDescent="0.2">
      <c r="C270" s="1098"/>
      <c r="D270" s="1099"/>
      <c r="E270" s="1099"/>
      <c r="F270" s="1099"/>
      <c r="G270" s="1099"/>
      <c r="H270" s="1099"/>
      <c r="I270" s="1099"/>
      <c r="J270" s="1099"/>
      <c r="K270" s="1099"/>
      <c r="L270" s="1099"/>
      <c r="M270" s="1099"/>
      <c r="N270" s="1099"/>
      <c r="O270" s="1100"/>
    </row>
    <row r="271" spans="1:38" hidden="1" x14ac:dyDescent="0.2">
      <c r="C271" s="30" t="s">
        <v>19</v>
      </c>
      <c r="D271" s="31">
        <v>45.5</v>
      </c>
      <c r="E271" s="31"/>
      <c r="F271" s="31"/>
      <c r="G271" s="31"/>
      <c r="H271" s="31"/>
      <c r="I271" s="31"/>
      <c r="J271" s="31"/>
      <c r="K271" s="31"/>
      <c r="L271" s="31"/>
      <c r="M271" s="32" t="e">
        <f>SUM(#REF!)</f>
        <v>#REF!</v>
      </c>
      <c r="N271" s="32"/>
      <c r="O271" s="42" t="e">
        <f>SUM(M271:N271)</f>
        <v>#REF!</v>
      </c>
    </row>
    <row r="272" spans="1:38" hidden="1" x14ac:dyDescent="0.2">
      <c r="C272" s="26" t="s">
        <v>20</v>
      </c>
      <c r="D272" s="27">
        <v>46.5</v>
      </c>
      <c r="E272" s="27"/>
      <c r="F272" s="27"/>
      <c r="G272" s="27"/>
      <c r="H272" s="27"/>
      <c r="I272" s="27"/>
      <c r="J272" s="27"/>
      <c r="K272" s="27"/>
      <c r="L272" s="27"/>
      <c r="M272" s="28" t="e">
        <f>SUM(#REF!)</f>
        <v>#REF!</v>
      </c>
      <c r="N272" s="28"/>
      <c r="O272" s="29" t="e">
        <f>SUM(M272:N272)</f>
        <v>#REF!</v>
      </c>
    </row>
    <row r="273" spans="1:38" hidden="1" x14ac:dyDescent="0.2">
      <c r="C273" s="22" t="s">
        <v>21</v>
      </c>
      <c r="D273" s="23">
        <v>47.5</v>
      </c>
      <c r="E273" s="23"/>
      <c r="F273" s="23"/>
      <c r="G273" s="23"/>
      <c r="H273" s="23"/>
      <c r="I273" s="23"/>
      <c r="J273" s="23"/>
      <c r="K273" s="23"/>
      <c r="L273" s="23"/>
      <c r="M273" s="24" t="e">
        <f>SUM(#REF!)</f>
        <v>#REF!</v>
      </c>
      <c r="N273" s="24"/>
      <c r="O273" s="25" t="e">
        <f>SUM(M273:N273)</f>
        <v>#REF!</v>
      </c>
    </row>
    <row r="274" spans="1:38" hidden="1" x14ac:dyDescent="0.2">
      <c r="C274" s="33" t="s">
        <v>22</v>
      </c>
      <c r="D274" s="34">
        <f>SUM(D273)</f>
        <v>47.5</v>
      </c>
      <c r="E274" s="34"/>
      <c r="F274" s="34"/>
      <c r="G274" s="34"/>
      <c r="H274" s="34"/>
      <c r="I274" s="34"/>
      <c r="J274" s="34"/>
      <c r="K274" s="34"/>
      <c r="L274" s="34"/>
      <c r="M274" s="35" t="e">
        <f>SUM(M273)</f>
        <v>#REF!</v>
      </c>
      <c r="N274" s="35"/>
      <c r="O274" s="36" t="e">
        <f>SUM(M274:N274)</f>
        <v>#REF!</v>
      </c>
    </row>
    <row r="275" spans="1:38" hidden="1" x14ac:dyDescent="0.2">
      <c r="C275" s="37" t="s">
        <v>23</v>
      </c>
      <c r="D275" s="38">
        <f>SUM(D274)</f>
        <v>47.5</v>
      </c>
      <c r="E275" s="38"/>
      <c r="F275" s="38"/>
      <c r="G275" s="38"/>
      <c r="H275" s="38"/>
      <c r="I275" s="38"/>
      <c r="J275" s="38"/>
      <c r="K275" s="38"/>
      <c r="L275" s="38"/>
      <c r="M275" s="39" t="e">
        <f>SUM(#REF!)</f>
        <v>#REF!</v>
      </c>
      <c r="N275" s="39"/>
      <c r="O275" s="40" t="e">
        <f>SUM(M275:N275)</f>
        <v>#REF!</v>
      </c>
    </row>
    <row r="276" spans="1:38" ht="6" hidden="1" customHeight="1" x14ac:dyDescent="0.2">
      <c r="C276" s="1098"/>
      <c r="D276" s="1099"/>
      <c r="E276" s="1099"/>
      <c r="F276" s="1099"/>
      <c r="G276" s="1099"/>
      <c r="H276" s="1099"/>
      <c r="I276" s="1099"/>
      <c r="J276" s="1099"/>
      <c r="K276" s="1099"/>
      <c r="L276" s="1099"/>
      <c r="M276" s="1099"/>
      <c r="N276" s="1099"/>
      <c r="O276" s="1100"/>
    </row>
    <row r="277" spans="1:38" ht="21" hidden="1" customHeight="1" x14ac:dyDescent="0.2">
      <c r="C277" s="1095" t="s">
        <v>144</v>
      </c>
      <c r="D277" s="1096"/>
      <c r="E277" s="54"/>
      <c r="F277" s="54"/>
      <c r="G277" s="54"/>
      <c r="H277" s="54"/>
      <c r="I277" s="54"/>
      <c r="J277" s="54"/>
      <c r="K277" s="54"/>
      <c r="L277" s="54"/>
      <c r="M277" s="41" t="e">
        <f>SUM(M271:M275)</f>
        <v>#REF!</v>
      </c>
      <c r="N277" s="41">
        <f>SUM(N271:N275)</f>
        <v>0</v>
      </c>
      <c r="O277" s="43" t="e">
        <f>SUM(O271:O275)</f>
        <v>#REF!</v>
      </c>
    </row>
    <row r="278" spans="1:38" ht="6.75" hidden="1" customHeight="1" x14ac:dyDescent="0.2"/>
    <row r="279" spans="1:38" ht="21.75" customHeight="1" x14ac:dyDescent="0.2">
      <c r="J279" s="721"/>
      <c r="K279" s="722"/>
      <c r="L279" s="1183" t="s">
        <v>176</v>
      </c>
      <c r="M279" s="1183"/>
      <c r="N279" s="1183"/>
      <c r="O279" s="1183"/>
      <c r="P279" s="1183"/>
      <c r="Q279" s="1183"/>
      <c r="R279" s="1183"/>
      <c r="S279" s="1183"/>
      <c r="T279" s="1183"/>
      <c r="U279" s="1183"/>
      <c r="V279" s="1183"/>
      <c r="W279" s="1183"/>
      <c r="X279" s="1183"/>
      <c r="Y279" s="1183"/>
      <c r="Z279" s="1183"/>
      <c r="AA279" s="1183"/>
      <c r="AB279" s="1183"/>
      <c r="AC279" s="1183"/>
      <c r="AD279" s="1183"/>
      <c r="AE279" s="1183"/>
      <c r="AF279" s="1183"/>
      <c r="AG279" s="1183"/>
      <c r="AH279" s="1183"/>
      <c r="AI279" s="1183"/>
      <c r="AJ279" s="1183"/>
      <c r="AK279" s="1184"/>
      <c r="AL279" s="278"/>
    </row>
    <row r="280" spans="1:38" ht="4.5" customHeight="1" x14ac:dyDescent="0.2">
      <c r="J280" s="511"/>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512"/>
      <c r="AL280" s="15"/>
    </row>
    <row r="281" spans="1:38" s="1" customFormat="1" ht="12.75" customHeight="1" x14ac:dyDescent="0.2">
      <c r="A281"/>
      <c r="B281"/>
      <c r="J281" s="404" t="s">
        <v>129</v>
      </c>
      <c r="K281" s="75"/>
      <c r="L281" s="75"/>
      <c r="M281" s="1177" t="s">
        <v>170</v>
      </c>
      <c r="N281" s="1177"/>
      <c r="O281" s="1177"/>
      <c r="P281" s="1177"/>
      <c r="Q281" s="297"/>
      <c r="R281" s="134" t="s">
        <v>66</v>
      </c>
      <c r="S281" s="135">
        <f>'PROPOSAL BUDGET'!S233</f>
        <v>0</v>
      </c>
      <c r="T281" s="6"/>
      <c r="U281" s="301"/>
      <c r="V281" s="139" t="s">
        <v>67</v>
      </c>
      <c r="W281" s="140">
        <f>'PROPOSAL BUDGET'!W233</f>
        <v>0</v>
      </c>
      <c r="X281" s="299"/>
      <c r="Y281" s="304"/>
      <c r="Z281" s="143" t="s">
        <v>68</v>
      </c>
      <c r="AA281" s="144">
        <f>'PROPOSAL BUDGET'!AA233</f>
        <v>0</v>
      </c>
      <c r="AB281" s="299"/>
      <c r="AC281" s="301"/>
      <c r="AD281" s="139" t="s">
        <v>69</v>
      </c>
      <c r="AE281" s="140">
        <f>'PROPOSAL BUDGET'!AE233</f>
        <v>0</v>
      </c>
      <c r="AF281" s="299"/>
      <c r="AG281" s="297"/>
      <c r="AH281" s="134" t="s">
        <v>70</v>
      </c>
      <c r="AI281" s="135">
        <f>'PROPOSAL BUDGET'!AI233</f>
        <v>0</v>
      </c>
      <c r="AJ281" s="289"/>
      <c r="AK281" s="88">
        <f>S281+W281+AA281+AE281+AI281</f>
        <v>0</v>
      </c>
    </row>
    <row r="282" spans="1:38" s="1" customFormat="1" ht="6" customHeight="1" x14ac:dyDescent="0.2">
      <c r="A282"/>
      <c r="B282"/>
      <c r="C282" s="289"/>
      <c r="D282" s="289"/>
      <c r="E282" s="289"/>
      <c r="F282" s="289"/>
      <c r="G282" s="289"/>
      <c r="H282" s="289"/>
      <c r="I282" s="289"/>
      <c r="J282" s="373"/>
      <c r="K282" s="289"/>
      <c r="L282" s="289"/>
      <c r="M282" s="289"/>
      <c r="N282" s="289"/>
      <c r="O282" s="289"/>
      <c r="P282" s="563"/>
      <c r="Q282" s="289"/>
      <c r="S282" s="6"/>
      <c r="T282" s="6"/>
      <c r="U282" s="289"/>
      <c r="W282" s="6"/>
      <c r="X282" s="299"/>
      <c r="Y282" s="289"/>
      <c r="AA282" s="6"/>
      <c r="AB282" s="299"/>
      <c r="AC282" s="289"/>
      <c r="AE282" s="6"/>
      <c r="AF282" s="299"/>
      <c r="AG282" s="289"/>
      <c r="AI282" s="6"/>
      <c r="AJ282" s="289"/>
      <c r="AK282" s="87"/>
    </row>
    <row r="283" spans="1:38" s="1" customFormat="1" x14ac:dyDescent="0.2">
      <c r="A283"/>
      <c r="B283"/>
      <c r="J283" s="404" t="s">
        <v>171</v>
      </c>
      <c r="K283" s="75"/>
      <c r="L283" s="75"/>
      <c r="M283" s="1178" t="s">
        <v>177</v>
      </c>
      <c r="N283" s="1178"/>
      <c r="O283" s="1178"/>
      <c r="P283" s="1178"/>
      <c r="Q283" s="297"/>
      <c r="R283" s="134" t="s">
        <v>66</v>
      </c>
      <c r="S283" s="135">
        <f>'PROPOSAL BUDGET'!S235</f>
        <v>0</v>
      </c>
      <c r="T283" s="6"/>
      <c r="U283" s="301"/>
      <c r="V283" s="139" t="s">
        <v>67</v>
      </c>
      <c r="W283" s="140">
        <f>'PROPOSAL BUDGET'!W235</f>
        <v>0</v>
      </c>
      <c r="X283" s="299"/>
      <c r="Y283" s="304"/>
      <c r="Z283" s="143" t="s">
        <v>68</v>
      </c>
      <c r="AA283" s="144">
        <f>'PROPOSAL BUDGET'!AA235</f>
        <v>0</v>
      </c>
      <c r="AB283" s="299"/>
      <c r="AC283" s="301"/>
      <c r="AD283" s="139" t="s">
        <v>69</v>
      </c>
      <c r="AE283" s="140">
        <f>'PROPOSAL BUDGET'!AE235</f>
        <v>0</v>
      </c>
      <c r="AF283" s="299"/>
      <c r="AG283" s="297"/>
      <c r="AH283" s="134" t="s">
        <v>70</v>
      </c>
      <c r="AI283" s="135">
        <f>'PROPOSAL BUDGET'!AI235</f>
        <v>0</v>
      </c>
      <c r="AJ283" s="289"/>
      <c r="AK283" s="88">
        <f>S283+W283+AA283+AE283+AI283</f>
        <v>0</v>
      </c>
    </row>
    <row r="284" spans="1:38" s="3" customFormat="1" ht="6" customHeight="1" thickBot="1" x14ac:dyDescent="0.25">
      <c r="A284"/>
      <c r="B284"/>
      <c r="C284" s="352"/>
      <c r="D284" s="352"/>
      <c r="E284" s="352"/>
      <c r="F284" s="352"/>
      <c r="G284" s="352"/>
      <c r="H284" s="352"/>
      <c r="I284" s="352"/>
      <c r="J284" s="926"/>
      <c r="K284" s="352"/>
      <c r="L284" s="352"/>
      <c r="M284" s="352"/>
      <c r="N284" s="352"/>
      <c r="O284" s="352"/>
      <c r="P284" s="953"/>
      <c r="Q284" s="352"/>
      <c r="R284" s="80"/>
      <c r="S284" s="81"/>
      <c r="T284" s="81"/>
      <c r="U284" s="82"/>
      <c r="V284" s="83"/>
      <c r="W284" s="81"/>
      <c r="X284" s="84"/>
      <c r="Y284" s="82"/>
      <c r="Z284" s="83"/>
      <c r="AA284" s="81"/>
      <c r="AB284" s="84"/>
      <c r="AC284" s="82"/>
      <c r="AD284" s="83"/>
      <c r="AE284" s="81"/>
      <c r="AF284" s="84"/>
      <c r="AG284" s="82"/>
      <c r="AH284" s="83"/>
      <c r="AI284" s="81"/>
      <c r="AJ284" s="352"/>
      <c r="AK284" s="89"/>
    </row>
    <row r="285" spans="1:38" s="1" customFormat="1" ht="13.5" hidden="1" customHeight="1" thickBot="1" x14ac:dyDescent="0.25">
      <c r="A285"/>
      <c r="B285"/>
      <c r="C285" s="289"/>
      <c r="J285" s="386"/>
      <c r="L285" s="382"/>
      <c r="M285" s="329"/>
      <c r="N285" s="173" t="s">
        <v>133</v>
      </c>
      <c r="O285" s="108">
        <v>0</v>
      </c>
      <c r="P285" s="77"/>
      <c r="Q285" s="79"/>
      <c r="R285" s="14" t="s">
        <v>66</v>
      </c>
      <c r="S285" s="9">
        <f>S283*O285</f>
        <v>0</v>
      </c>
      <c r="T285" s="6"/>
      <c r="U285" s="345"/>
      <c r="V285" s="12" t="s">
        <v>67</v>
      </c>
      <c r="W285" s="9">
        <f>W283*R285</f>
        <v>0</v>
      </c>
      <c r="X285" s="299"/>
      <c r="Y285" s="336"/>
      <c r="Z285" s="11" t="s">
        <v>68</v>
      </c>
      <c r="AA285" s="9">
        <f>AA283*V285</f>
        <v>0</v>
      </c>
      <c r="AB285" s="299"/>
      <c r="AC285" s="348"/>
      <c r="AD285" s="10" t="s">
        <v>69</v>
      </c>
      <c r="AE285" s="9">
        <f>AE283*Z285</f>
        <v>0</v>
      </c>
      <c r="AF285" s="299"/>
      <c r="AG285" s="350"/>
      <c r="AH285" s="8" t="s">
        <v>70</v>
      </c>
      <c r="AI285" s="9">
        <f>AI283*AD285</f>
        <v>0</v>
      </c>
      <c r="AJ285" s="289"/>
      <c r="AK285" s="88">
        <f>S285+W285+AA285+AE285+AI285</f>
        <v>0</v>
      </c>
    </row>
    <row r="286" spans="1:38" s="1" customFormat="1" ht="13.5" hidden="1" customHeight="1" thickBot="1" x14ac:dyDescent="0.25">
      <c r="A286"/>
      <c r="B286"/>
      <c r="C286" s="289"/>
      <c r="J286" s="386"/>
      <c r="L286" s="382"/>
      <c r="M286" s="329"/>
      <c r="N286" s="173"/>
      <c r="O286" s="108"/>
      <c r="P286" s="77"/>
      <c r="Q286" s="79"/>
      <c r="R286" s="14"/>
      <c r="S286" s="9"/>
      <c r="T286" s="6"/>
      <c r="U286" s="345"/>
      <c r="V286" s="12"/>
      <c r="W286" s="9"/>
      <c r="X286" s="299"/>
      <c r="Y286" s="336"/>
      <c r="Z286" s="11"/>
      <c r="AA286" s="9"/>
      <c r="AB286" s="299"/>
      <c r="AC286" s="348"/>
      <c r="AD286" s="10"/>
      <c r="AE286" s="9"/>
      <c r="AF286" s="299"/>
      <c r="AG286" s="350"/>
      <c r="AH286" s="8"/>
      <c r="AI286" s="9"/>
      <c r="AJ286" s="289"/>
      <c r="AK286" s="88"/>
    </row>
    <row r="287" spans="1:38" s="1" customFormat="1" ht="12.75" customHeight="1" thickBot="1" x14ac:dyDescent="0.25">
      <c r="A287"/>
      <c r="B287"/>
      <c r="I287" s="289"/>
      <c r="J287" s="404" t="s">
        <v>134</v>
      </c>
      <c r="K287" s="75"/>
      <c r="L287" s="520" t="s">
        <v>39</v>
      </c>
      <c r="M287" s="1190" t="s">
        <v>173</v>
      </c>
      <c r="N287" s="1190"/>
      <c r="O287" s="504">
        <f>'PROPOSAL BUDGET'!O239</f>
        <v>0.505</v>
      </c>
      <c r="P287" s="287"/>
      <c r="Q287" s="297"/>
      <c r="R287" s="134" t="s">
        <v>66</v>
      </c>
      <c r="S287" s="135">
        <f>'PROPOSAL BUDGET'!S239</f>
        <v>0</v>
      </c>
      <c r="T287" s="6"/>
      <c r="U287" s="301"/>
      <c r="V287" s="139" t="s">
        <v>67</v>
      </c>
      <c r="W287" s="140">
        <f>'PROPOSAL BUDGET'!W239</f>
        <v>0</v>
      </c>
      <c r="X287" s="299"/>
      <c r="Y287" s="304"/>
      <c r="Z287" s="143" t="s">
        <v>68</v>
      </c>
      <c r="AA287" s="144">
        <f>'PROPOSAL BUDGET'!AA239</f>
        <v>0</v>
      </c>
      <c r="AB287" s="299"/>
      <c r="AC287" s="301"/>
      <c r="AD287" s="139" t="s">
        <v>69</v>
      </c>
      <c r="AE287" s="140">
        <f>'PROPOSAL BUDGET'!AE239</f>
        <v>0</v>
      </c>
      <c r="AF287" s="299"/>
      <c r="AG287" s="297"/>
      <c r="AH287" s="134" t="s">
        <v>70</v>
      </c>
      <c r="AI287" s="135">
        <f>'PROPOSAL BUDGET'!AI239</f>
        <v>0</v>
      </c>
      <c r="AJ287" s="289"/>
      <c r="AK287" s="88">
        <f>S287+W287+AA287+AE287+AI287</f>
        <v>0</v>
      </c>
    </row>
    <row r="288" spans="1:38" s="1" customFormat="1" ht="6.75" customHeight="1" thickBot="1" x14ac:dyDescent="0.25">
      <c r="A288"/>
      <c r="B288"/>
      <c r="C288" s="60"/>
      <c r="I288" s="289"/>
      <c r="J288" s="373"/>
      <c r="K288" s="289"/>
      <c r="M288" s="387"/>
      <c r="N288" s="387"/>
      <c r="O288" s="388"/>
      <c r="P288" s="109"/>
      <c r="R288" s="71"/>
      <c r="S288" s="6"/>
      <c r="T288" s="6"/>
      <c r="U288" s="289"/>
      <c r="V288" s="71"/>
      <c r="W288" s="6"/>
      <c r="X288" s="299"/>
      <c r="Y288" s="289"/>
      <c r="Z288" s="71"/>
      <c r="AA288" s="6"/>
      <c r="AB288" s="299"/>
      <c r="AC288" s="289"/>
      <c r="AD288" s="71"/>
      <c r="AE288" s="6"/>
      <c r="AF288" s="299"/>
      <c r="AG288" s="289"/>
      <c r="AH288" s="71"/>
      <c r="AI288" s="6"/>
      <c r="AJ288" s="289"/>
      <c r="AK288" s="87"/>
    </row>
    <row r="289" spans="1:38" s="1" customFormat="1" ht="12.75" customHeight="1" thickBot="1" x14ac:dyDescent="0.25">
      <c r="A289"/>
      <c r="B289"/>
      <c r="I289" s="289"/>
      <c r="J289" s="404"/>
      <c r="K289" s="75"/>
      <c r="L289" s="1190" t="s">
        <v>178</v>
      </c>
      <c r="M289" s="1190"/>
      <c r="N289" s="1190"/>
      <c r="O289" s="156">
        <f>'PROPOSAL BUDGET'!O241</f>
        <v>0</v>
      </c>
      <c r="P289" s="287"/>
      <c r="Q289" s="297"/>
      <c r="R289" s="134" t="s">
        <v>66</v>
      </c>
      <c r="S289" s="135">
        <f>'PROPOSAL BUDGET'!S241</f>
        <v>0</v>
      </c>
      <c r="T289" s="6"/>
      <c r="U289" s="301"/>
      <c r="V289" s="139" t="s">
        <v>67</v>
      </c>
      <c r="W289" s="140">
        <f>'PROPOSAL BUDGET'!W241</f>
        <v>0</v>
      </c>
      <c r="X289" s="299"/>
      <c r="Y289" s="304"/>
      <c r="Z289" s="143" t="s">
        <v>68</v>
      </c>
      <c r="AA289" s="144">
        <f>'PROPOSAL BUDGET'!AA241</f>
        <v>0</v>
      </c>
      <c r="AB289" s="299"/>
      <c r="AC289" s="301"/>
      <c r="AD289" s="139" t="s">
        <v>69</v>
      </c>
      <c r="AE289" s="140">
        <f>'PROPOSAL BUDGET'!AE241</f>
        <v>0</v>
      </c>
      <c r="AF289" s="299"/>
      <c r="AG289" s="297"/>
      <c r="AH289" s="134" t="s">
        <v>70</v>
      </c>
      <c r="AI289" s="135">
        <f>'PROPOSAL BUDGET'!AI241</f>
        <v>0</v>
      </c>
      <c r="AJ289" s="289"/>
      <c r="AK289" s="88">
        <f>'PROPOSAL BUDGET'!AK241</f>
        <v>0</v>
      </c>
    </row>
    <row r="290" spans="1:38" s="1" customFormat="1" ht="6.75" customHeight="1" x14ac:dyDescent="0.2">
      <c r="A290"/>
      <c r="B290"/>
      <c r="C290" s="60"/>
      <c r="I290" s="289"/>
      <c r="J290" s="373"/>
      <c r="K290" s="289"/>
      <c r="M290" s="387"/>
      <c r="N290" s="387"/>
      <c r="O290" s="388"/>
      <c r="P290" s="109"/>
      <c r="R290" s="71"/>
      <c r="S290" s="6"/>
      <c r="T290" s="6"/>
      <c r="U290" s="289"/>
      <c r="V290" s="71"/>
      <c r="W290" s="6"/>
      <c r="X290" s="299"/>
      <c r="Y290" s="289"/>
      <c r="Z290" s="71"/>
      <c r="AA290" s="6"/>
      <c r="AB290" s="299"/>
      <c r="AC290" s="289"/>
      <c r="AD290" s="71"/>
      <c r="AE290" s="6"/>
      <c r="AF290" s="299"/>
      <c r="AG290" s="289"/>
      <c r="AH290" s="71"/>
      <c r="AI290" s="6"/>
      <c r="AJ290" s="289"/>
      <c r="AK290" s="87"/>
    </row>
    <row r="291" spans="1:38" s="1" customFormat="1" ht="13.5" customHeight="1" thickBot="1" x14ac:dyDescent="0.25">
      <c r="A291"/>
      <c r="B291"/>
      <c r="C291" s="60"/>
      <c r="J291" s="405" t="s">
        <v>175</v>
      </c>
      <c r="K291" s="513"/>
      <c r="L291" s="513"/>
      <c r="M291" s="1193" t="s">
        <v>138</v>
      </c>
      <c r="N291" s="1193"/>
      <c r="O291" s="1193"/>
      <c r="P291" s="1193"/>
      <c r="Q291" s="717"/>
      <c r="R291" s="137" t="s">
        <v>66</v>
      </c>
      <c r="S291" s="138">
        <f>'PROPOSAL BUDGET'!S243</f>
        <v>0</v>
      </c>
      <c r="T291" s="91"/>
      <c r="U291" s="719"/>
      <c r="V291" s="141" t="s">
        <v>67</v>
      </c>
      <c r="W291" s="142">
        <f>'PROPOSAL BUDGET'!W243</f>
        <v>0</v>
      </c>
      <c r="X291" s="319"/>
      <c r="Y291" s="435"/>
      <c r="Z291" s="145" t="s">
        <v>68</v>
      </c>
      <c r="AA291" s="146">
        <f>'PROPOSAL BUDGET'!AA243</f>
        <v>0</v>
      </c>
      <c r="AB291" s="319"/>
      <c r="AC291" s="719"/>
      <c r="AD291" s="141" t="s">
        <v>69</v>
      </c>
      <c r="AE291" s="142">
        <f>'PROPOSAL BUDGET'!AE243</f>
        <v>0</v>
      </c>
      <c r="AF291" s="319"/>
      <c r="AG291" s="717"/>
      <c r="AH291" s="137" t="s">
        <v>70</v>
      </c>
      <c r="AI291" s="138">
        <f>'PROPOSAL BUDGET'!AI243</f>
        <v>0</v>
      </c>
      <c r="AJ291" s="319"/>
      <c r="AK291" s="92">
        <f>S291+W291+AA291+AE291+AI291</f>
        <v>0</v>
      </c>
    </row>
    <row r="292" spans="1:38" ht="12.75" customHeight="1" thickBot="1" x14ac:dyDescent="0.25"/>
    <row r="293" spans="1:38" ht="18.75" customHeight="1" x14ac:dyDescent="0.2">
      <c r="J293" s="516"/>
      <c r="K293" s="517"/>
      <c r="L293" s="1187" t="s">
        <v>179</v>
      </c>
      <c r="M293" s="1187"/>
      <c r="N293" s="1187"/>
      <c r="O293" s="1187"/>
      <c r="P293" s="1187"/>
      <c r="Q293" s="1187"/>
      <c r="R293" s="1187"/>
      <c r="S293" s="1187"/>
      <c r="T293" s="1187"/>
      <c r="U293" s="1187"/>
      <c r="V293" s="1187"/>
      <c r="W293" s="1187"/>
      <c r="X293" s="1187"/>
      <c r="Y293" s="1187"/>
      <c r="Z293" s="1187"/>
      <c r="AA293" s="1187"/>
      <c r="AB293" s="1187"/>
      <c r="AC293" s="1187"/>
      <c r="AD293" s="1187"/>
      <c r="AE293" s="1187"/>
      <c r="AF293" s="1187"/>
      <c r="AG293" s="1187"/>
      <c r="AH293" s="1187"/>
      <c r="AI293" s="1187"/>
      <c r="AJ293" s="1187"/>
      <c r="AK293" s="1188"/>
      <c r="AL293" s="279"/>
    </row>
    <row r="294" spans="1:38" ht="4.5" customHeight="1" x14ac:dyDescent="0.2">
      <c r="J294" s="511"/>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512"/>
      <c r="AL294" s="15"/>
    </row>
    <row r="295" spans="1:38" s="1" customFormat="1" ht="12.75" customHeight="1" x14ac:dyDescent="0.2">
      <c r="A295"/>
      <c r="B295"/>
      <c r="J295" s="406" t="s">
        <v>129</v>
      </c>
      <c r="K295" s="514"/>
      <c r="L295" s="514"/>
      <c r="M295" s="1186" t="s">
        <v>170</v>
      </c>
      <c r="N295" s="1186"/>
      <c r="O295" s="1186"/>
      <c r="P295" s="1186"/>
      <c r="Q295" s="265"/>
      <c r="R295" s="266" t="s">
        <v>66</v>
      </c>
      <c r="S295" s="267">
        <f>SUM(S231+S281)</f>
        <v>0</v>
      </c>
      <c r="T295" s="6"/>
      <c r="U295" s="350"/>
      <c r="V295" s="8" t="s">
        <v>67</v>
      </c>
      <c r="W295" s="268">
        <f>SUM(W231+W281)</f>
        <v>0</v>
      </c>
      <c r="X295" s="299"/>
      <c r="Y295" s="958"/>
      <c r="Z295" s="269" t="s">
        <v>68</v>
      </c>
      <c r="AA295" s="270">
        <f>SUM(AA231+AA281)</f>
        <v>0</v>
      </c>
      <c r="AB295" s="299"/>
      <c r="AC295" s="350"/>
      <c r="AD295" s="8" t="s">
        <v>69</v>
      </c>
      <c r="AE295" s="268">
        <f>SUM(AE231+AE281)</f>
        <v>0</v>
      </c>
      <c r="AF295" s="299"/>
      <c r="AG295" s="959"/>
      <c r="AH295" s="266" t="s">
        <v>70</v>
      </c>
      <c r="AI295" s="267">
        <f>SUM(AI231+AI281)</f>
        <v>0</v>
      </c>
      <c r="AJ295" s="289"/>
      <c r="AK295" s="88">
        <f>S295+W295+AA295+AE295+AI295</f>
        <v>0</v>
      </c>
    </row>
    <row r="296" spans="1:38" s="1" customFormat="1" ht="6" customHeight="1" x14ac:dyDescent="0.2">
      <c r="A296"/>
      <c r="B296"/>
      <c r="C296" s="289"/>
      <c r="D296" s="289"/>
      <c r="E296" s="289"/>
      <c r="F296" s="289"/>
      <c r="G296" s="289"/>
      <c r="H296" s="289"/>
      <c r="I296" s="289"/>
      <c r="J296" s="373"/>
      <c r="K296" s="289"/>
      <c r="L296" s="289"/>
      <c r="M296" s="289"/>
      <c r="N296" s="289"/>
      <c r="O296" s="289"/>
      <c r="P296" s="563"/>
      <c r="Q296" s="289"/>
      <c r="S296" s="6"/>
      <c r="T296" s="6"/>
      <c r="U296" s="289"/>
      <c r="W296" s="6"/>
      <c r="X296" s="299"/>
      <c r="Y296" s="289"/>
      <c r="AA296" s="6"/>
      <c r="AB296" s="299"/>
      <c r="AC296" s="289"/>
      <c r="AE296" s="6"/>
      <c r="AF296" s="299"/>
      <c r="AG296" s="289"/>
      <c r="AI296" s="6"/>
      <c r="AJ296" s="289"/>
      <c r="AK296" s="87"/>
    </row>
    <row r="297" spans="1:38" s="1" customFormat="1" x14ac:dyDescent="0.2">
      <c r="A297"/>
      <c r="B297"/>
      <c r="J297" s="406" t="s">
        <v>171</v>
      </c>
      <c r="K297" s="514"/>
      <c r="L297" s="514"/>
      <c r="M297" s="1185" t="s">
        <v>180</v>
      </c>
      <c r="N297" s="1185"/>
      <c r="O297" s="1185"/>
      <c r="P297" s="1185"/>
      <c r="Q297" s="265"/>
      <c r="R297" s="266" t="s">
        <v>66</v>
      </c>
      <c r="S297" s="515">
        <f>SUM(S233+S283)</f>
        <v>0</v>
      </c>
      <c r="T297" s="6"/>
      <c r="U297" s="350"/>
      <c r="V297" s="8" t="s">
        <v>67</v>
      </c>
      <c r="W297" s="268">
        <f>SUM(W233+W283)</f>
        <v>0</v>
      </c>
      <c r="X297" s="299"/>
      <c r="Y297" s="958"/>
      <c r="Z297" s="269" t="s">
        <v>68</v>
      </c>
      <c r="AA297" s="270">
        <f>SUM(AA233+AA283)</f>
        <v>0</v>
      </c>
      <c r="AB297" s="299"/>
      <c r="AC297" s="350"/>
      <c r="AD297" s="8" t="s">
        <v>69</v>
      </c>
      <c r="AE297" s="268">
        <f>SUM(AE233+AE283)</f>
        <v>0</v>
      </c>
      <c r="AF297" s="299"/>
      <c r="AG297" s="959"/>
      <c r="AH297" s="266" t="s">
        <v>70</v>
      </c>
      <c r="AI297" s="267">
        <f>SUM(AI233+AI283)</f>
        <v>0</v>
      </c>
      <c r="AJ297" s="289"/>
      <c r="AK297" s="88">
        <f>S297+W297+AA297+AE297+AI297</f>
        <v>0</v>
      </c>
    </row>
    <row r="298" spans="1:38" s="3" customFormat="1" ht="6" customHeight="1" thickBot="1" x14ac:dyDescent="0.25">
      <c r="A298"/>
      <c r="B298"/>
      <c r="C298" s="352"/>
      <c r="D298" s="352"/>
      <c r="E298" s="352"/>
      <c r="F298" s="352"/>
      <c r="G298" s="352"/>
      <c r="H298" s="352"/>
      <c r="I298" s="352"/>
      <c r="J298" s="926"/>
      <c r="K298" s="352"/>
      <c r="L298" s="352"/>
      <c r="M298" s="352"/>
      <c r="N298" s="352"/>
      <c r="O298" s="352"/>
      <c r="P298" s="953"/>
      <c r="Q298" s="352"/>
      <c r="R298" s="80"/>
      <c r="S298" s="81"/>
      <c r="T298" s="81"/>
      <c r="U298" s="82"/>
      <c r="V298" s="83"/>
      <c r="W298" s="81"/>
      <c r="X298" s="84"/>
      <c r="Y298" s="82"/>
      <c r="Z298" s="83"/>
      <c r="AA298" s="81"/>
      <c r="AB298" s="84"/>
      <c r="AC298" s="82"/>
      <c r="AD298" s="83"/>
      <c r="AE298" s="81"/>
      <c r="AF298" s="84"/>
      <c r="AG298" s="82"/>
      <c r="AH298" s="83"/>
      <c r="AI298" s="81"/>
      <c r="AJ298" s="352"/>
      <c r="AK298" s="89"/>
    </row>
    <row r="299" spans="1:38" s="1" customFormat="1" ht="13.5" hidden="1" customHeight="1" thickBot="1" x14ac:dyDescent="0.25">
      <c r="A299"/>
      <c r="B299"/>
      <c r="C299" s="289"/>
      <c r="J299" s="386"/>
      <c r="L299" s="382"/>
      <c r="M299" s="329"/>
      <c r="N299" s="173" t="s">
        <v>133</v>
      </c>
      <c r="O299" s="108">
        <v>0</v>
      </c>
      <c r="P299" s="77"/>
      <c r="Q299" s="79"/>
      <c r="R299" s="14" t="s">
        <v>66</v>
      </c>
      <c r="S299" s="9">
        <f>S297*O299</f>
        <v>0</v>
      </c>
      <c r="T299" s="6"/>
      <c r="U299" s="345"/>
      <c r="V299" s="12" t="s">
        <v>67</v>
      </c>
      <c r="W299" s="9">
        <f>W297*R299</f>
        <v>0</v>
      </c>
      <c r="X299" s="299"/>
      <c r="Y299" s="336"/>
      <c r="Z299" s="11" t="s">
        <v>68</v>
      </c>
      <c r="AA299" s="9">
        <f>AA297*V299</f>
        <v>0</v>
      </c>
      <c r="AB299" s="299"/>
      <c r="AC299" s="348"/>
      <c r="AD299" s="10" t="s">
        <v>69</v>
      </c>
      <c r="AE299" s="9">
        <f>AE297*Z299</f>
        <v>0</v>
      </c>
      <c r="AF299" s="299"/>
      <c r="AG299" s="350"/>
      <c r="AH299" s="8" t="s">
        <v>70</v>
      </c>
      <c r="AI299" s="9">
        <f>AI297*AD299</f>
        <v>0</v>
      </c>
      <c r="AJ299" s="289"/>
      <c r="AK299" s="88">
        <f>S299+W299+AA299+AE299+AI299</f>
        <v>0</v>
      </c>
    </row>
    <row r="300" spans="1:38" s="1" customFormat="1" ht="13.5" hidden="1" customHeight="1" thickBot="1" x14ac:dyDescent="0.25">
      <c r="A300"/>
      <c r="B300"/>
      <c r="C300" s="289"/>
      <c r="J300" s="386"/>
      <c r="L300" s="382"/>
      <c r="M300" s="329"/>
      <c r="N300" s="173"/>
      <c r="O300" s="108"/>
      <c r="P300" s="77"/>
      <c r="Q300" s="79"/>
      <c r="R300" s="14"/>
      <c r="S300" s="9"/>
      <c r="T300" s="6"/>
      <c r="U300" s="345"/>
      <c r="V300" s="12"/>
      <c r="W300" s="9"/>
      <c r="X300" s="299"/>
      <c r="Y300" s="336"/>
      <c r="Z300" s="11"/>
      <c r="AA300" s="9"/>
      <c r="AB300" s="299"/>
      <c r="AC300" s="348"/>
      <c r="AD300" s="10"/>
      <c r="AE300" s="9"/>
      <c r="AF300" s="299"/>
      <c r="AG300" s="350"/>
      <c r="AH300" s="8"/>
      <c r="AI300" s="9"/>
      <c r="AJ300" s="289"/>
      <c r="AK300" s="88"/>
    </row>
    <row r="301" spans="1:38" s="1" customFormat="1" ht="12.75" customHeight="1" thickBot="1" x14ac:dyDescent="0.25">
      <c r="A301"/>
      <c r="B301"/>
      <c r="I301" s="289"/>
      <c r="J301" s="406" t="s">
        <v>134</v>
      </c>
      <c r="K301" s="514"/>
      <c r="L301" s="519" t="s">
        <v>39</v>
      </c>
      <c r="M301" s="1191" t="s">
        <v>173</v>
      </c>
      <c r="N301" s="1192"/>
      <c r="O301" s="156">
        <f>O237</f>
        <v>0.505</v>
      </c>
      <c r="P301" s="287"/>
      <c r="Q301" s="265"/>
      <c r="R301" s="266" t="s">
        <v>66</v>
      </c>
      <c r="S301" s="267">
        <f>SUM(S237+S287+S289)</f>
        <v>0</v>
      </c>
      <c r="T301" s="6"/>
      <c r="U301" s="350"/>
      <c r="V301" s="8" t="s">
        <v>67</v>
      </c>
      <c r="W301" s="268">
        <f>SUM(W237+W287+W289)</f>
        <v>0</v>
      </c>
      <c r="X301" s="299"/>
      <c r="Y301" s="958"/>
      <c r="Z301" s="269" t="s">
        <v>68</v>
      </c>
      <c r="AA301" s="270">
        <f>SUM(AA237+AA287+AA289)</f>
        <v>0</v>
      </c>
      <c r="AB301" s="299"/>
      <c r="AC301" s="350"/>
      <c r="AD301" s="8" t="s">
        <v>69</v>
      </c>
      <c r="AE301" s="268">
        <f>SUM(AE237+AE287+AE289)</f>
        <v>0</v>
      </c>
      <c r="AF301" s="299"/>
      <c r="AG301" s="959"/>
      <c r="AH301" s="266" t="s">
        <v>70</v>
      </c>
      <c r="AI301" s="267">
        <f>SUM(AI237+AI287+AI289)</f>
        <v>0</v>
      </c>
      <c r="AJ301" s="289"/>
      <c r="AK301" s="88">
        <f>S301+W301+AA301+AE301+AI301</f>
        <v>0</v>
      </c>
    </row>
    <row r="302" spans="1:38" s="1" customFormat="1" ht="6.75" customHeight="1" thickBot="1" x14ac:dyDescent="0.25">
      <c r="A302"/>
      <c r="B302"/>
      <c r="C302" s="60"/>
      <c r="I302" s="289"/>
      <c r="J302" s="373"/>
      <c r="K302" s="289"/>
      <c r="M302" s="387"/>
      <c r="N302" s="387"/>
      <c r="O302" s="388"/>
      <c r="P302" s="109"/>
      <c r="R302" s="71"/>
      <c r="S302" s="6"/>
      <c r="T302" s="6"/>
      <c r="U302" s="289"/>
      <c r="V302" s="71"/>
      <c r="W302" s="6"/>
      <c r="X302" s="299"/>
      <c r="Y302" s="289"/>
      <c r="Z302" s="71"/>
      <c r="AA302" s="6"/>
      <c r="AB302" s="299"/>
      <c r="AC302" s="289"/>
      <c r="AD302" s="71"/>
      <c r="AE302" s="6"/>
      <c r="AF302" s="299"/>
      <c r="AG302" s="289"/>
      <c r="AH302" s="71"/>
      <c r="AI302" s="6"/>
      <c r="AJ302" s="289"/>
      <c r="AK302" s="87"/>
    </row>
    <row r="303" spans="1:38" s="1" customFormat="1" ht="12.75" customHeight="1" thickBot="1" x14ac:dyDescent="0.25">
      <c r="A303"/>
      <c r="B303"/>
      <c r="C303" s="60"/>
      <c r="I303" s="289"/>
      <c r="J303" s="406"/>
      <c r="K303" s="514"/>
      <c r="L303" s="1189" t="s">
        <v>181</v>
      </c>
      <c r="M303" s="1189"/>
      <c r="N303" s="1189"/>
      <c r="O303" s="263">
        <f>O239</f>
        <v>0</v>
      </c>
      <c r="P303" s="264"/>
      <c r="Q303" s="265"/>
      <c r="R303" s="266" t="s">
        <v>66</v>
      </c>
      <c r="S303" s="267">
        <f>S239</f>
        <v>0</v>
      </c>
      <c r="T303" s="6"/>
      <c r="U303" s="350"/>
      <c r="V303" s="8" t="s">
        <v>67</v>
      </c>
      <c r="W303" s="268">
        <f>W239</f>
        <v>0</v>
      </c>
      <c r="X303" s="299"/>
      <c r="Y303" s="958"/>
      <c r="Z303" s="269" t="s">
        <v>68</v>
      </c>
      <c r="AA303" s="270">
        <f>AA239</f>
        <v>0</v>
      </c>
      <c r="AB303" s="299"/>
      <c r="AC303" s="350"/>
      <c r="AD303" s="8" t="s">
        <v>69</v>
      </c>
      <c r="AE303" s="268">
        <f>AE239</f>
        <v>0</v>
      </c>
      <c r="AF303" s="299"/>
      <c r="AG303" s="959"/>
      <c r="AH303" s="266" t="s">
        <v>70</v>
      </c>
      <c r="AI303" s="267">
        <f>AI239</f>
        <v>0</v>
      </c>
      <c r="AJ303" s="289"/>
      <c r="AK303" s="88">
        <f>S303+W303+AA303+AE303+AI303</f>
        <v>0</v>
      </c>
      <c r="AL303" s="6"/>
    </row>
    <row r="304" spans="1:38" ht="6" customHeight="1" x14ac:dyDescent="0.2">
      <c r="C304" s="289"/>
      <c r="D304" s="289"/>
      <c r="E304" s="289"/>
      <c r="F304" s="289"/>
      <c r="G304" s="289"/>
      <c r="H304" s="289"/>
      <c r="I304" s="289"/>
      <c r="J304" s="373"/>
      <c r="K304" s="289"/>
      <c r="L304" s="289"/>
      <c r="M304" s="289"/>
      <c r="N304" s="289"/>
      <c r="O304" s="289"/>
      <c r="P304" s="563"/>
      <c r="Q304" s="289"/>
      <c r="R304" s="1"/>
      <c r="S304" s="5"/>
      <c r="T304" s="5"/>
      <c r="U304" s="289"/>
      <c r="V304" s="1"/>
      <c r="W304" s="5"/>
      <c r="X304" s="289"/>
      <c r="Y304" s="289"/>
      <c r="Z304" s="1"/>
      <c r="AA304" s="5"/>
      <c r="AB304" s="289"/>
      <c r="AC304" s="289"/>
      <c r="AD304" s="1"/>
      <c r="AE304" s="5"/>
      <c r="AF304" s="289"/>
      <c r="AG304" s="289"/>
      <c r="AH304" s="1"/>
      <c r="AI304" s="5"/>
      <c r="AJ304" s="289"/>
      <c r="AK304" s="90"/>
    </row>
    <row r="305" spans="1:37" s="1" customFormat="1" ht="13.5" customHeight="1" thickBot="1" x14ac:dyDescent="0.25">
      <c r="A305"/>
      <c r="B305" s="60"/>
      <c r="J305" s="407" t="s">
        <v>175</v>
      </c>
      <c r="K305" s="518"/>
      <c r="L305" s="518"/>
      <c r="M305" s="1181" t="s">
        <v>138</v>
      </c>
      <c r="N305" s="1181"/>
      <c r="O305" s="1181"/>
      <c r="P305" s="1181"/>
      <c r="Q305" s="271"/>
      <c r="R305" s="272" t="s">
        <v>66</v>
      </c>
      <c r="S305" s="273">
        <f>SUM(S241+S291)</f>
        <v>0</v>
      </c>
      <c r="T305" s="91"/>
      <c r="U305" s="960"/>
      <c r="V305" s="274" t="s">
        <v>67</v>
      </c>
      <c r="W305" s="275">
        <f>SUM(W241+W291)</f>
        <v>0</v>
      </c>
      <c r="X305" s="319"/>
      <c r="Y305" s="961"/>
      <c r="Z305" s="276" t="s">
        <v>68</v>
      </c>
      <c r="AA305" s="277">
        <f>SUM(AA241+AA291)</f>
        <v>0</v>
      </c>
      <c r="AB305" s="319"/>
      <c r="AC305" s="960"/>
      <c r="AD305" s="274" t="s">
        <v>69</v>
      </c>
      <c r="AE305" s="275">
        <f>SUM(AE241+AE291)</f>
        <v>0</v>
      </c>
      <c r="AF305" s="319"/>
      <c r="AG305" s="962"/>
      <c r="AH305" s="272" t="s">
        <v>70</v>
      </c>
      <c r="AI305" s="273">
        <f>SUM(AI241+AI291)</f>
        <v>0</v>
      </c>
      <c r="AJ305" s="319"/>
      <c r="AK305" s="92">
        <f>S305+W305+AA305+AE305+AI305</f>
        <v>0</v>
      </c>
    </row>
    <row r="311" spans="1:37" x14ac:dyDescent="0.2">
      <c r="A311" s="1175" t="s">
        <v>640</v>
      </c>
      <c r="B311" s="1175"/>
    </row>
  </sheetData>
  <mergeCells count="194">
    <mergeCell ref="F172:O172"/>
    <mergeCell ref="C174:P174"/>
    <mergeCell ref="D224:O224"/>
    <mergeCell ref="D225:O225"/>
    <mergeCell ref="C194:P194"/>
    <mergeCell ref="A1:AK1"/>
    <mergeCell ref="A3:AK3"/>
    <mergeCell ref="D9:M9"/>
    <mergeCell ref="D10:M11"/>
    <mergeCell ref="D12:M12"/>
    <mergeCell ref="D13:M13"/>
    <mergeCell ref="D14:M14"/>
    <mergeCell ref="D8:M8"/>
    <mergeCell ref="D6:H6"/>
    <mergeCell ref="A17:O17"/>
    <mergeCell ref="Q17:S18"/>
    <mergeCell ref="U17:W18"/>
    <mergeCell ref="Y17:AA18"/>
    <mergeCell ref="AC17:AE18"/>
    <mergeCell ref="AG17:AI18"/>
    <mergeCell ref="A18:M18"/>
    <mergeCell ref="A19:M19"/>
    <mergeCell ref="O19:P19"/>
    <mergeCell ref="A20:O20"/>
    <mergeCell ref="D21:O21"/>
    <mergeCell ref="D22:M22"/>
    <mergeCell ref="D23:M23"/>
    <mergeCell ref="F25:J25"/>
    <mergeCell ref="D34:M34"/>
    <mergeCell ref="D35:M35"/>
    <mergeCell ref="D37:M37"/>
    <mergeCell ref="H27:J27"/>
    <mergeCell ref="H31:J31"/>
    <mergeCell ref="D53:O53"/>
    <mergeCell ref="D38:M38"/>
    <mergeCell ref="D40:M40"/>
    <mergeCell ref="D41:M41"/>
    <mergeCell ref="D43:M43"/>
    <mergeCell ref="D44:M44"/>
    <mergeCell ref="A46:L46"/>
    <mergeCell ref="O46:P46"/>
    <mergeCell ref="D47:O47"/>
    <mergeCell ref="M63:M64"/>
    <mergeCell ref="M68:M69"/>
    <mergeCell ref="C71:O71"/>
    <mergeCell ref="A73:S73"/>
    <mergeCell ref="D75:M75"/>
    <mergeCell ref="D76:M76"/>
    <mergeCell ref="F79:L79"/>
    <mergeCell ref="H81:J81"/>
    <mergeCell ref="D60:M60"/>
    <mergeCell ref="F83:L83"/>
    <mergeCell ref="D86:M86"/>
    <mergeCell ref="D87:M87"/>
    <mergeCell ref="D89:M89"/>
    <mergeCell ref="D90:M90"/>
    <mergeCell ref="D92:M92"/>
    <mergeCell ref="D93:M93"/>
    <mergeCell ref="D95:M95"/>
    <mergeCell ref="D96:M96"/>
    <mergeCell ref="D98:M98"/>
    <mergeCell ref="D99:M99"/>
    <mergeCell ref="D100:M100"/>
    <mergeCell ref="D101:M101"/>
    <mergeCell ref="D103:M103"/>
    <mergeCell ref="D104:M104"/>
    <mergeCell ref="D105:M105"/>
    <mergeCell ref="D106:M106"/>
    <mergeCell ref="D108:M108"/>
    <mergeCell ref="C114:P114"/>
    <mergeCell ref="C116:P116"/>
    <mergeCell ref="A118:S118"/>
    <mergeCell ref="C120:O120"/>
    <mergeCell ref="C121:O121"/>
    <mergeCell ref="C122:O122"/>
    <mergeCell ref="D109:M109"/>
    <mergeCell ref="D111:M111"/>
    <mergeCell ref="D112:M112"/>
    <mergeCell ref="C123:O123"/>
    <mergeCell ref="C124:O124"/>
    <mergeCell ref="C126:O126"/>
    <mergeCell ref="C127:O127"/>
    <mergeCell ref="C128:O128"/>
    <mergeCell ref="C129:O129"/>
    <mergeCell ref="C130:O130"/>
    <mergeCell ref="A132:P132"/>
    <mergeCell ref="A134:S134"/>
    <mergeCell ref="N125:P125"/>
    <mergeCell ref="C142:O142"/>
    <mergeCell ref="A143:O143"/>
    <mergeCell ref="A145:S145"/>
    <mergeCell ref="A147:C147"/>
    <mergeCell ref="F147:H147"/>
    <mergeCell ref="J147:L147"/>
    <mergeCell ref="M147:O147"/>
    <mergeCell ref="C135:M135"/>
    <mergeCell ref="D137:O137"/>
    <mergeCell ref="D138:O138"/>
    <mergeCell ref="C140:O140"/>
    <mergeCell ref="C148:O148"/>
    <mergeCell ref="C149:O149"/>
    <mergeCell ref="C150:O150"/>
    <mergeCell ref="C151:O151"/>
    <mergeCell ref="C152:O152"/>
    <mergeCell ref="C153:O153"/>
    <mergeCell ref="C155:O155"/>
    <mergeCell ref="A157:P157"/>
    <mergeCell ref="A159:S159"/>
    <mergeCell ref="D161:P161"/>
    <mergeCell ref="D162:O162"/>
    <mergeCell ref="D163:O163"/>
    <mergeCell ref="D164:O164"/>
    <mergeCell ref="D165:O165"/>
    <mergeCell ref="D166:O166"/>
    <mergeCell ref="D167:O167"/>
    <mergeCell ref="C169:P169"/>
    <mergeCell ref="F171:O171"/>
    <mergeCell ref="L214:N214"/>
    <mergeCell ref="D215:O215"/>
    <mergeCell ref="D216:O216"/>
    <mergeCell ref="D217:O217"/>
    <mergeCell ref="D218:O218"/>
    <mergeCell ref="C176:O176"/>
    <mergeCell ref="F180:O180"/>
    <mergeCell ref="F181:O181"/>
    <mergeCell ref="C183:P183"/>
    <mergeCell ref="D189:O189"/>
    <mergeCell ref="F184:O184"/>
    <mergeCell ref="F185:O185"/>
    <mergeCell ref="F186:O186"/>
    <mergeCell ref="C188:P188"/>
    <mergeCell ref="D177:O177"/>
    <mergeCell ref="D178:O178"/>
    <mergeCell ref="D179:O179"/>
    <mergeCell ref="L303:N303"/>
    <mergeCell ref="M287:N287"/>
    <mergeCell ref="M301:N301"/>
    <mergeCell ref="M291:P291"/>
    <mergeCell ref="L289:N289"/>
    <mergeCell ref="C190:S190"/>
    <mergeCell ref="C229:P229"/>
    <mergeCell ref="C223:O223"/>
    <mergeCell ref="C227:P227"/>
    <mergeCell ref="C192:P192"/>
    <mergeCell ref="C200:S200"/>
    <mergeCell ref="D202:O202"/>
    <mergeCell ref="C198:P198"/>
    <mergeCell ref="C196:P196"/>
    <mergeCell ref="D203:O203"/>
    <mergeCell ref="D204:O204"/>
    <mergeCell ref="D205:O205"/>
    <mergeCell ref="D206:O206"/>
    <mergeCell ref="D207:O207"/>
    <mergeCell ref="D208:O208"/>
    <mergeCell ref="C210:P210"/>
    <mergeCell ref="C212:S212"/>
    <mergeCell ref="C214:D214"/>
    <mergeCell ref="H214:K214"/>
    <mergeCell ref="A245:AD245"/>
    <mergeCell ref="C277:D277"/>
    <mergeCell ref="L279:AK279"/>
    <mergeCell ref="A264:AE264"/>
    <mergeCell ref="C267:O267"/>
    <mergeCell ref="C268:O268"/>
    <mergeCell ref="C270:O270"/>
    <mergeCell ref="C276:O276"/>
    <mergeCell ref="M297:P297"/>
    <mergeCell ref="M295:P295"/>
    <mergeCell ref="C248:O248"/>
    <mergeCell ref="L293:AK293"/>
    <mergeCell ref="A311:B311"/>
    <mergeCell ref="D48:M48"/>
    <mergeCell ref="D49:M49"/>
    <mergeCell ref="D50:M50"/>
    <mergeCell ref="D51:M51"/>
    <mergeCell ref="D54:M54"/>
    <mergeCell ref="D55:M55"/>
    <mergeCell ref="D56:M56"/>
    <mergeCell ref="D57:M57"/>
    <mergeCell ref="D59:M59"/>
    <mergeCell ref="D219:O219"/>
    <mergeCell ref="C221:P221"/>
    <mergeCell ref="L239:N239"/>
    <mergeCell ref="M281:P281"/>
    <mergeCell ref="M283:P283"/>
    <mergeCell ref="M231:P231"/>
    <mergeCell ref="L233:P233"/>
    <mergeCell ref="M305:P305"/>
    <mergeCell ref="C249:O249"/>
    <mergeCell ref="C251:O251"/>
    <mergeCell ref="C257:O257"/>
    <mergeCell ref="C258:D258"/>
    <mergeCell ref="L237:N237"/>
    <mergeCell ref="M241:P241"/>
  </mergeCells>
  <dataValidations count="1">
    <dataValidation type="list" allowBlank="1" showInputMessage="1" showErrorMessage="1" sqref="O237" xr:uid="{07E666D3-5433-4B99-9AA2-3DA346AA4D9A}">
      <formula1>"  -  , 50.5%, 52%, 49%, 26%, 47.5%, 50.5%"</formula1>
    </dataValidation>
  </dataValidations>
  <hyperlinks>
    <hyperlink ref="D53" r:id="rId1" display="http://www.foundation.csulb.edu/forms/hr002acr.pdf " xr:uid="{00000000-0004-0000-0100-000000000000}"/>
    <hyperlink ref="C135" r:id="rId2" xr:uid="{00000000-0004-0000-0100-000001000000}"/>
  </hyperlinks>
  <pageMargins left="0.25" right="0.25" top="0.25" bottom="0.25" header="0.3" footer="0.3"/>
  <pageSetup scale="48" fitToHeight="0" orientation="landscape" horizontalDpi="1200" verticalDpi="1200" r:id="rId3"/>
  <ignoredErrors>
    <ignoredError sqref="A86 V227 Z227 AD227 AH227 R229 V229 Z229 AD229 AH229 R231 V231 Z231 AD231 AH231 R233 V233 Z233 AD233 AH233 R235 V235 Z235 V281 Z28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sheetPr>
  <dimension ref="A1:AN110"/>
  <sheetViews>
    <sheetView workbookViewId="0">
      <selection activeCell="H80" sqref="H80"/>
    </sheetView>
  </sheetViews>
  <sheetFormatPr defaultRowHeight="12.75" x14ac:dyDescent="0.2"/>
  <cols>
    <col min="1" max="1" width="3.85546875" customWidth="1"/>
    <col min="2" max="2" width="2.140625" customWidth="1"/>
    <col min="15" max="15" width="0.42578125" customWidth="1"/>
    <col min="17" max="17" width="0.42578125" customWidth="1"/>
    <col min="18" max="18" width="0.5703125" customWidth="1"/>
    <col min="22" max="22" width="1" customWidth="1"/>
    <col min="26" max="26" width="1.140625" customWidth="1"/>
    <col min="30" max="30" width="1" customWidth="1"/>
    <col min="34" max="34" width="1.140625" customWidth="1"/>
    <col min="38" max="38" width="1.140625" customWidth="1"/>
    <col min="39" max="39" width="19.85546875" customWidth="1"/>
  </cols>
  <sheetData>
    <row r="1" spans="1:40" ht="56.25" customHeight="1" thickBot="1" x14ac:dyDescent="0.25">
      <c r="A1" s="1236" t="s">
        <v>182</v>
      </c>
      <c r="B1" s="1237"/>
      <c r="C1" s="1237"/>
      <c r="D1" s="1237"/>
      <c r="E1" s="1237"/>
      <c r="F1" s="1237"/>
      <c r="G1" s="1237"/>
      <c r="H1" s="1237"/>
      <c r="I1" s="1237"/>
      <c r="J1" s="1237"/>
      <c r="K1" s="1237"/>
      <c r="L1" s="1237"/>
      <c r="M1" s="1237"/>
      <c r="N1" s="1237"/>
      <c r="O1" s="1237"/>
      <c r="P1" s="1237"/>
      <c r="Q1" s="1237"/>
      <c r="R1" s="1237"/>
      <c r="S1" s="1237"/>
      <c r="T1" s="1237"/>
      <c r="U1" s="1237"/>
      <c r="V1" s="1237"/>
      <c r="W1" s="1237"/>
      <c r="X1" s="1237"/>
      <c r="Y1" s="1237"/>
      <c r="Z1" s="1237"/>
      <c r="AA1" s="1237"/>
      <c r="AB1" s="1237"/>
      <c r="AC1" s="1237"/>
      <c r="AD1" s="1237"/>
      <c r="AE1" s="1237"/>
      <c r="AF1" s="1237"/>
      <c r="AG1" s="1237"/>
      <c r="AH1" s="1237"/>
      <c r="AI1" s="1237"/>
      <c r="AJ1" s="1237"/>
      <c r="AK1" s="1237"/>
      <c r="AL1" s="1237"/>
      <c r="AM1" s="1238"/>
    </row>
    <row r="2" spans="1:40" ht="3" customHeight="1" x14ac:dyDescent="0.25">
      <c r="A2" s="4"/>
      <c r="B2" s="4"/>
      <c r="P2" s="289"/>
      <c r="Q2" s="289"/>
      <c r="R2" s="289"/>
      <c r="T2" s="117"/>
      <c r="U2" s="117"/>
      <c r="AM2" s="289"/>
    </row>
    <row r="3" spans="1:40" ht="15.75" customHeight="1" x14ac:dyDescent="0.2">
      <c r="A3" s="1172" t="s">
        <v>183</v>
      </c>
      <c r="B3" s="1173"/>
      <c r="C3" s="1173"/>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4"/>
    </row>
    <row r="4" spans="1:40" ht="13.5" customHeight="1" thickBot="1" x14ac:dyDescent="0.25">
      <c r="B4" s="67"/>
      <c r="C4" s="1080"/>
      <c r="D4" s="1080"/>
      <c r="E4" s="1080"/>
      <c r="F4" s="1080"/>
      <c r="G4" s="1080"/>
      <c r="H4" s="1080"/>
      <c r="I4" s="1080"/>
      <c r="J4" s="1080"/>
      <c r="K4" s="1080"/>
      <c r="L4" s="1080"/>
      <c r="M4" s="1080"/>
      <c r="N4" s="1080"/>
      <c r="O4" s="1080"/>
      <c r="P4" s="1080"/>
      <c r="Q4" s="1080"/>
      <c r="R4" s="457"/>
      <c r="S4" s="16"/>
      <c r="T4" s="16"/>
      <c r="U4" s="16"/>
      <c r="V4" s="289"/>
      <c r="W4" s="289"/>
      <c r="X4" s="289"/>
      <c r="Y4" s="289"/>
      <c r="Z4" s="289"/>
      <c r="AA4" s="289"/>
      <c r="AB4" s="289"/>
      <c r="AC4" s="289"/>
      <c r="AD4" s="289"/>
      <c r="AE4" s="289"/>
      <c r="AF4" s="289"/>
      <c r="AG4" s="289"/>
      <c r="AH4" s="289"/>
      <c r="AI4" s="289"/>
      <c r="AJ4" s="289"/>
      <c r="AK4" s="289"/>
      <c r="AL4" s="289"/>
      <c r="AM4" s="289"/>
    </row>
    <row r="5" spans="1:40" ht="17.25" customHeight="1" x14ac:dyDescent="0.2">
      <c r="B5" s="67"/>
      <c r="C5" s="457"/>
      <c r="D5" s="457"/>
      <c r="E5" s="457"/>
      <c r="F5" s="457"/>
      <c r="G5" s="457"/>
      <c r="H5" s="457"/>
      <c r="I5" s="457"/>
      <c r="J5" s="457"/>
      <c r="K5" s="457"/>
      <c r="L5" s="457"/>
      <c r="M5" s="457"/>
      <c r="N5" s="457"/>
      <c r="O5" s="457"/>
      <c r="P5" s="457"/>
      <c r="Q5" s="457"/>
      <c r="R5" s="457"/>
      <c r="S5" s="1115" t="s">
        <v>14</v>
      </c>
      <c r="T5" s="1116"/>
      <c r="U5" s="1117"/>
      <c r="V5" s="289"/>
      <c r="W5" s="1115" t="s">
        <v>14</v>
      </c>
      <c r="X5" s="1116"/>
      <c r="Y5" s="1117"/>
      <c r="Z5" s="289"/>
      <c r="AA5" s="1115" t="s">
        <v>14</v>
      </c>
      <c r="AB5" s="1116"/>
      <c r="AC5" s="1117"/>
      <c r="AD5" s="289"/>
      <c r="AE5" s="1115" t="s">
        <v>14</v>
      </c>
      <c r="AF5" s="1116"/>
      <c r="AG5" s="1117"/>
      <c r="AH5" s="289"/>
      <c r="AI5" s="1115" t="s">
        <v>14</v>
      </c>
      <c r="AJ5" s="1116"/>
      <c r="AK5" s="1117"/>
      <c r="AL5" s="289"/>
      <c r="AM5" s="289"/>
    </row>
    <row r="6" spans="1:40" ht="3.75" customHeight="1" thickBot="1" x14ac:dyDescent="0.25">
      <c r="B6" s="67"/>
      <c r="C6" s="457"/>
      <c r="D6" s="457"/>
      <c r="E6" s="457"/>
      <c r="F6" s="457"/>
      <c r="G6" s="457"/>
      <c r="H6" s="457"/>
      <c r="I6" s="457"/>
      <c r="J6" s="457"/>
      <c r="K6" s="457"/>
      <c r="L6" s="457"/>
      <c r="M6" s="457"/>
      <c r="N6" s="457"/>
      <c r="O6" s="457"/>
      <c r="P6" s="457"/>
      <c r="Q6" s="457"/>
      <c r="R6" s="457"/>
      <c r="S6" s="1118"/>
      <c r="T6" s="1119"/>
      <c r="U6" s="1120"/>
      <c r="V6" s="58"/>
      <c r="W6" s="1118"/>
      <c r="X6" s="1119"/>
      <c r="Y6" s="1120"/>
      <c r="Z6" s="58"/>
      <c r="AA6" s="1118"/>
      <c r="AB6" s="1119"/>
      <c r="AC6" s="1120"/>
      <c r="AD6" s="58"/>
      <c r="AE6" s="1118"/>
      <c r="AF6" s="1119"/>
      <c r="AG6" s="1120"/>
      <c r="AH6" s="58"/>
      <c r="AI6" s="1233"/>
      <c r="AJ6" s="1234"/>
      <c r="AK6" s="1235"/>
      <c r="AL6" s="289"/>
      <c r="AM6" s="289"/>
    </row>
    <row r="7" spans="1:40" ht="5.25" customHeight="1" thickBot="1" x14ac:dyDescent="0.25">
      <c r="B7" s="67"/>
      <c r="C7" s="457"/>
      <c r="D7" s="457"/>
      <c r="E7" s="457"/>
      <c r="F7" s="457"/>
      <c r="G7" s="457"/>
      <c r="H7" s="457"/>
      <c r="I7" s="457"/>
      <c r="J7" s="457"/>
      <c r="K7" s="457"/>
      <c r="L7" s="457"/>
      <c r="M7" s="457"/>
      <c r="N7" s="457"/>
      <c r="O7" s="457"/>
      <c r="P7" s="457"/>
      <c r="Q7" s="457"/>
      <c r="R7" s="457"/>
      <c r="S7" s="547"/>
      <c r="T7" s="547"/>
      <c r="U7" s="547"/>
      <c r="V7" s="58"/>
      <c r="W7" s="547"/>
      <c r="X7" s="547"/>
      <c r="Y7" s="547"/>
      <c r="Z7" s="58"/>
      <c r="AA7" s="547"/>
      <c r="AB7" s="547"/>
      <c r="AC7" s="547"/>
      <c r="AD7" s="58"/>
      <c r="AE7" s="547"/>
      <c r="AF7" s="547"/>
      <c r="AG7" s="547"/>
      <c r="AH7" s="58"/>
      <c r="AI7" s="547"/>
      <c r="AJ7" s="547"/>
      <c r="AK7" s="547"/>
      <c r="AL7" s="289"/>
      <c r="AM7" s="289"/>
    </row>
    <row r="8" spans="1:40" ht="9.75" customHeight="1" thickBot="1" x14ac:dyDescent="0.25">
      <c r="B8" s="553"/>
      <c r="C8" s="556"/>
      <c r="D8" s="556"/>
      <c r="E8" s="556"/>
      <c r="F8" s="556"/>
      <c r="G8" s="556"/>
      <c r="H8" s="556"/>
      <c r="I8" s="556"/>
      <c r="J8" s="556"/>
      <c r="K8" s="556"/>
      <c r="L8" s="556"/>
      <c r="M8" s="556"/>
      <c r="N8" s="556"/>
      <c r="O8" s="556"/>
      <c r="P8" s="556"/>
      <c r="Q8" s="556"/>
      <c r="R8" s="556"/>
      <c r="S8" s="654"/>
      <c r="T8" s="654"/>
      <c r="U8" s="654"/>
      <c r="V8" s="655"/>
      <c r="W8" s="654"/>
      <c r="X8" s="654"/>
      <c r="Y8" s="654"/>
      <c r="Z8" s="655"/>
      <c r="AA8" s="654"/>
      <c r="AB8" s="654"/>
      <c r="AC8" s="654"/>
      <c r="AD8" s="655"/>
      <c r="AE8" s="654"/>
      <c r="AF8" s="654"/>
      <c r="AG8" s="654"/>
      <c r="AH8" s="655"/>
      <c r="AI8" s="654"/>
      <c r="AJ8" s="654"/>
      <c r="AK8" s="654"/>
      <c r="AL8" s="309"/>
      <c r="AM8" s="309"/>
      <c r="AN8" s="656"/>
    </row>
    <row r="9" spans="1:40" ht="15" customHeight="1" thickBot="1" x14ac:dyDescent="0.25">
      <c r="A9" s="67"/>
      <c r="B9" s="554"/>
      <c r="C9" s="1239" t="s">
        <v>184</v>
      </c>
      <c r="D9" s="1239"/>
      <c r="E9" s="1251"/>
      <c r="F9" s="1251"/>
      <c r="G9" s="1251"/>
      <c r="H9" s="1251"/>
      <c r="I9" s="1251"/>
      <c r="J9" s="1251"/>
      <c r="K9" s="1251"/>
      <c r="L9" s="1251"/>
      <c r="M9" s="1251"/>
      <c r="N9" s="1251"/>
      <c r="O9" s="1251"/>
      <c r="P9" s="1251"/>
      <c r="Q9" s="16"/>
      <c r="R9" s="16"/>
      <c r="S9" s="568" t="s">
        <v>18</v>
      </c>
      <c r="T9" s="569"/>
      <c r="U9" s="631" t="s">
        <v>19</v>
      </c>
      <c r="V9" s="106"/>
      <c r="W9" s="564" t="s">
        <v>18</v>
      </c>
      <c r="X9" s="565"/>
      <c r="Y9" s="633" t="s">
        <v>20</v>
      </c>
      <c r="Z9" s="106"/>
      <c r="AA9" s="566" t="s">
        <v>18</v>
      </c>
      <c r="AB9" s="567"/>
      <c r="AC9" s="634" t="s">
        <v>21</v>
      </c>
      <c r="AD9" s="106"/>
      <c r="AE9" s="564" t="s">
        <v>18</v>
      </c>
      <c r="AF9" s="565"/>
      <c r="AG9" s="633" t="s">
        <v>22</v>
      </c>
      <c r="AH9" s="106"/>
      <c r="AI9" s="568" t="s">
        <v>18</v>
      </c>
      <c r="AJ9" s="569"/>
      <c r="AK9" s="631" t="s">
        <v>23</v>
      </c>
      <c r="AL9" s="106"/>
      <c r="AM9" s="107" t="s">
        <v>24</v>
      </c>
      <c r="AN9" s="557"/>
    </row>
    <row r="10" spans="1:40" ht="3" customHeight="1" x14ac:dyDescent="0.2">
      <c r="A10" s="67"/>
      <c r="B10" s="554"/>
      <c r="C10" s="70"/>
      <c r="D10" s="457"/>
      <c r="E10" s="457"/>
      <c r="F10" s="457"/>
      <c r="G10" s="457"/>
      <c r="H10" s="457"/>
      <c r="I10" s="457"/>
      <c r="J10" s="457"/>
      <c r="K10" s="457"/>
      <c r="L10" s="457"/>
      <c r="M10" s="457"/>
      <c r="N10" s="457"/>
      <c r="O10" s="457"/>
      <c r="P10" s="457"/>
      <c r="Q10" s="16"/>
      <c r="R10" s="16"/>
      <c r="S10" s="106"/>
      <c r="T10" s="106"/>
      <c r="U10" s="106"/>
      <c r="V10" s="106"/>
      <c r="W10" s="106"/>
      <c r="X10" s="106"/>
      <c r="Y10" s="106"/>
      <c r="Z10" s="106"/>
      <c r="AA10" s="106"/>
      <c r="AB10" s="106"/>
      <c r="AC10" s="106"/>
      <c r="AD10" s="106"/>
      <c r="AE10" s="106"/>
      <c r="AF10" s="106"/>
      <c r="AG10" s="106"/>
      <c r="AH10" s="106"/>
      <c r="AI10" s="106"/>
      <c r="AJ10" s="106"/>
      <c r="AK10" s="106"/>
      <c r="AL10" s="106"/>
      <c r="AM10" s="106"/>
      <c r="AN10" s="557"/>
    </row>
    <row r="11" spans="1:40" s="289" customFormat="1" ht="12.75" customHeight="1" x14ac:dyDescent="0.2">
      <c r="B11" s="373"/>
      <c r="C11" s="311"/>
      <c r="D11" s="72" t="s">
        <v>185</v>
      </c>
      <c r="E11" s="16"/>
      <c r="F11" s="1231" t="s">
        <v>641</v>
      </c>
      <c r="G11" s="1231"/>
      <c r="H11" s="1231"/>
      <c r="I11" s="1231"/>
      <c r="J11" s="1231"/>
      <c r="K11" s="1231"/>
      <c r="L11" s="1231"/>
      <c r="M11" s="1231"/>
      <c r="N11" s="1231"/>
      <c r="O11" s="1231"/>
      <c r="P11" s="1231"/>
      <c r="Q11" s="1231"/>
      <c r="R11" s="650"/>
      <c r="S11" s="571"/>
      <c r="T11" s="571"/>
      <c r="U11" s="572">
        <v>0</v>
      </c>
      <c r="V11" s="299"/>
      <c r="W11" s="571"/>
      <c r="X11" s="571"/>
      <c r="Y11" s="572">
        <v>0</v>
      </c>
      <c r="Z11" s="299"/>
      <c r="AA11" s="571"/>
      <c r="AB11" s="571"/>
      <c r="AC11" s="572">
        <v>0</v>
      </c>
      <c r="AD11" s="299"/>
      <c r="AE11" s="571"/>
      <c r="AF11" s="571"/>
      <c r="AG11" s="572">
        <v>0</v>
      </c>
      <c r="AH11" s="299"/>
      <c r="AI11" s="571"/>
      <c r="AJ11" s="571"/>
      <c r="AK11" s="572">
        <v>0</v>
      </c>
      <c r="AM11" s="306">
        <f t="shared" ref="AM11" si="0">U11+Y11+AC11+AG11+AK11</f>
        <v>0</v>
      </c>
      <c r="AN11" s="560"/>
    </row>
    <row r="12" spans="1:40" s="289" customFormat="1" ht="6" customHeight="1" x14ac:dyDescent="0.2">
      <c r="B12" s="373"/>
      <c r="C12" s="176"/>
      <c r="D12" s="1229"/>
      <c r="E12" s="1229"/>
      <c r="F12" s="1229"/>
      <c r="G12" s="1229"/>
      <c r="H12" s="1229"/>
      <c r="I12" s="1229"/>
      <c r="J12" s="1229"/>
      <c r="K12" s="1229"/>
      <c r="L12" s="1229"/>
      <c r="M12" s="1229"/>
      <c r="N12" s="1229"/>
      <c r="O12" s="1229"/>
      <c r="P12" s="1229"/>
      <c r="Q12" s="1229"/>
      <c r="R12" s="485"/>
      <c r="U12" s="299"/>
      <c r="V12" s="299"/>
      <c r="Y12" s="299"/>
      <c r="Z12" s="299"/>
      <c r="AC12" s="299"/>
      <c r="AD12" s="299"/>
      <c r="AG12" s="299"/>
      <c r="AH12" s="299"/>
      <c r="AK12" s="299"/>
      <c r="AM12" s="299"/>
      <c r="AN12" s="560"/>
    </row>
    <row r="13" spans="1:40" s="289" customFormat="1" ht="14.25" customHeight="1" x14ac:dyDescent="0.2">
      <c r="A13" s="67"/>
      <c r="B13" s="554"/>
      <c r="C13" s="521"/>
      <c r="D13" s="72" t="s">
        <v>186</v>
      </c>
      <c r="E13" s="16"/>
      <c r="F13" s="1230" t="s">
        <v>187</v>
      </c>
      <c r="G13" s="1231"/>
      <c r="H13" s="1231"/>
      <c r="I13" s="1231"/>
      <c r="J13" s="1231"/>
      <c r="K13" s="1231"/>
      <c r="L13" s="1231"/>
      <c r="M13" s="1231"/>
      <c r="N13" s="1231"/>
      <c r="O13" s="1231"/>
      <c r="P13" s="1231"/>
      <c r="Q13" s="1231"/>
      <c r="R13" s="650"/>
      <c r="S13" s="562"/>
      <c r="T13" s="562"/>
      <c r="U13" s="734">
        <v>0</v>
      </c>
      <c r="V13" s="552"/>
      <c r="W13" s="735"/>
      <c r="X13" s="735"/>
      <c r="Y13" s="734">
        <v>0</v>
      </c>
      <c r="Z13" s="552"/>
      <c r="AA13" s="735"/>
      <c r="AB13" s="735"/>
      <c r="AC13" s="734">
        <v>0</v>
      </c>
      <c r="AD13" s="552"/>
      <c r="AE13" s="735"/>
      <c r="AF13" s="735"/>
      <c r="AG13" s="734">
        <v>0</v>
      </c>
      <c r="AH13" s="552"/>
      <c r="AI13" s="735"/>
      <c r="AJ13" s="735"/>
      <c r="AK13" s="734">
        <v>0</v>
      </c>
      <c r="AM13" s="306">
        <v>0</v>
      </c>
      <c r="AN13" s="560"/>
    </row>
    <row r="14" spans="1:40" s="289" customFormat="1" ht="7.5" customHeight="1" x14ac:dyDescent="0.2">
      <c r="B14" s="373"/>
      <c r="C14" s="311"/>
      <c r="D14" s="72"/>
      <c r="E14" s="355"/>
      <c r="F14" s="368"/>
      <c r="G14" s="368"/>
      <c r="H14" s="368"/>
      <c r="I14" s="368"/>
      <c r="J14" s="368"/>
      <c r="K14" s="368"/>
      <c r="L14" s="368"/>
      <c r="M14" s="368"/>
      <c r="N14" s="368"/>
      <c r="O14" s="368"/>
      <c r="P14" s="368"/>
      <c r="Q14" s="368"/>
      <c r="R14" s="368"/>
      <c r="U14" s="299"/>
      <c r="V14" s="299"/>
      <c r="Y14" s="299"/>
      <c r="Z14" s="299"/>
      <c r="AC14" s="299"/>
      <c r="AD14" s="299"/>
      <c r="AG14" s="299"/>
      <c r="AH14" s="299"/>
      <c r="AK14" s="299"/>
      <c r="AM14" s="299"/>
      <c r="AN14" s="560"/>
    </row>
    <row r="15" spans="1:40" s="289" customFormat="1" x14ac:dyDescent="0.2">
      <c r="A15" s="1"/>
      <c r="B15" s="386"/>
      <c r="C15" s="1225" t="s">
        <v>188</v>
      </c>
      <c r="D15" s="1226"/>
      <c r="E15" s="1226"/>
      <c r="F15" s="1226"/>
      <c r="G15" s="1226"/>
      <c r="H15" s="1226"/>
      <c r="I15" s="1226"/>
      <c r="J15" s="1226"/>
      <c r="K15" s="1226"/>
      <c r="L15" s="1226"/>
      <c r="M15" s="1226"/>
      <c r="N15" s="1226"/>
      <c r="O15" s="1226"/>
      <c r="P15" s="1226"/>
      <c r="Q15" s="1226"/>
      <c r="R15" s="651"/>
      <c r="S15" s="640"/>
      <c r="T15" s="641" t="s">
        <v>66</v>
      </c>
      <c r="U15" s="642">
        <f>U11+U13</f>
        <v>0</v>
      </c>
      <c r="V15" s="642"/>
      <c r="W15" s="643"/>
      <c r="X15" s="641" t="s">
        <v>67</v>
      </c>
      <c r="Y15" s="642">
        <f>Y11+Y13</f>
        <v>0</v>
      </c>
      <c r="Z15" s="642"/>
      <c r="AA15" s="643"/>
      <c r="AB15" s="641" t="s">
        <v>68</v>
      </c>
      <c r="AC15" s="642">
        <f>AC11+AC13</f>
        <v>0</v>
      </c>
      <c r="AD15" s="642"/>
      <c r="AE15" s="643"/>
      <c r="AF15" s="641" t="s">
        <v>69</v>
      </c>
      <c r="AG15" s="642">
        <f>AG11+AG13</f>
        <v>0</v>
      </c>
      <c r="AH15" s="642"/>
      <c r="AI15" s="643"/>
      <c r="AJ15" s="641" t="s">
        <v>70</v>
      </c>
      <c r="AK15" s="642">
        <f>AK11+AK13</f>
        <v>0</v>
      </c>
      <c r="AL15" s="643"/>
      <c r="AM15" s="644">
        <f>U15+Y15+AC15+AG15+AK15</f>
        <v>0</v>
      </c>
      <c r="AN15" s="560"/>
    </row>
    <row r="16" spans="1:40" s="289" customFormat="1" ht="3.75" customHeight="1" x14ac:dyDescent="0.2">
      <c r="A16" s="1"/>
      <c r="B16" s="386"/>
      <c r="C16" s="70"/>
      <c r="D16" s="70"/>
      <c r="E16" s="70"/>
      <c r="F16" s="70"/>
      <c r="G16" s="70"/>
      <c r="H16" s="70"/>
      <c r="I16" s="70"/>
      <c r="J16" s="70"/>
      <c r="K16" s="70"/>
      <c r="L16" s="70"/>
      <c r="M16" s="70"/>
      <c r="N16" s="70"/>
      <c r="O16" s="70"/>
      <c r="P16" s="70"/>
      <c r="Q16" s="70"/>
      <c r="R16" s="70"/>
      <c r="S16" s="1"/>
      <c r="T16" s="71"/>
      <c r="U16" s="20"/>
      <c r="V16" s="20"/>
      <c r="W16" s="1"/>
      <c r="X16" s="71"/>
      <c r="Y16" s="20"/>
      <c r="Z16" s="20"/>
      <c r="AA16" s="1"/>
      <c r="AB16" s="71"/>
      <c r="AC16" s="20"/>
      <c r="AD16" s="20"/>
      <c r="AE16" s="1"/>
      <c r="AF16" s="71"/>
      <c r="AG16" s="20"/>
      <c r="AH16" s="20"/>
      <c r="AI16" s="1"/>
      <c r="AJ16" s="71"/>
      <c r="AK16" s="20"/>
      <c r="AL16" s="1"/>
      <c r="AM16" s="20"/>
      <c r="AN16" s="560"/>
    </row>
    <row r="17" spans="1:40" s="289" customFormat="1" x14ac:dyDescent="0.2">
      <c r="A17" s="1"/>
      <c r="B17" s="386"/>
      <c r="C17" s="1227" t="s">
        <v>189</v>
      </c>
      <c r="D17" s="1228"/>
      <c r="E17" s="1228"/>
      <c r="F17" s="1228"/>
      <c r="G17" s="1228"/>
      <c r="H17" s="1228"/>
      <c r="I17" s="1228"/>
      <c r="J17" s="1228"/>
      <c r="K17" s="1228"/>
      <c r="L17" s="1228"/>
      <c r="M17" s="1228"/>
      <c r="N17" s="1228"/>
      <c r="O17" s="1228"/>
      <c r="P17" s="1228"/>
      <c r="Q17" s="1228"/>
      <c r="R17" s="652"/>
      <c r="S17" s="635"/>
      <c r="T17" s="636" t="s">
        <v>66</v>
      </c>
      <c r="U17" s="637">
        <v>0</v>
      </c>
      <c r="V17" s="637"/>
      <c r="W17" s="638"/>
      <c r="X17" s="636" t="s">
        <v>67</v>
      </c>
      <c r="Y17" s="637">
        <v>0</v>
      </c>
      <c r="Z17" s="637"/>
      <c r="AA17" s="638"/>
      <c r="AB17" s="636" t="s">
        <v>68</v>
      </c>
      <c r="AC17" s="637">
        <v>0</v>
      </c>
      <c r="AD17" s="637"/>
      <c r="AE17" s="638"/>
      <c r="AF17" s="636" t="s">
        <v>69</v>
      </c>
      <c r="AG17" s="637">
        <v>0</v>
      </c>
      <c r="AH17" s="637"/>
      <c r="AI17" s="638"/>
      <c r="AJ17" s="636" t="s">
        <v>70</v>
      </c>
      <c r="AK17" s="637">
        <v>0</v>
      </c>
      <c r="AL17" s="638"/>
      <c r="AM17" s="639">
        <f>U17+Y17+AC17+AG17+AK17</f>
        <v>0</v>
      </c>
      <c r="AN17" s="560"/>
    </row>
    <row r="18" spans="1:40" s="289" customFormat="1" ht="3" customHeight="1" x14ac:dyDescent="0.2">
      <c r="B18" s="373"/>
      <c r="C18" s="311"/>
      <c r="D18" s="72"/>
      <c r="E18" s="355"/>
      <c r="F18" s="368"/>
      <c r="G18" s="368"/>
      <c r="H18" s="368"/>
      <c r="I18" s="368"/>
      <c r="J18" s="368"/>
      <c r="K18" s="368"/>
      <c r="L18" s="368"/>
      <c r="M18" s="368"/>
      <c r="N18" s="368"/>
      <c r="O18" s="368"/>
      <c r="P18" s="368"/>
      <c r="Q18" s="368"/>
      <c r="R18" s="368"/>
      <c r="S18" s="113"/>
      <c r="T18" s="113"/>
      <c r="U18" s="398"/>
      <c r="V18" s="398"/>
      <c r="W18" s="113"/>
      <c r="X18" s="113"/>
      <c r="Y18" s="398"/>
      <c r="Z18" s="398"/>
      <c r="AA18" s="113"/>
      <c r="AB18" s="113"/>
      <c r="AC18" s="398"/>
      <c r="AD18" s="398"/>
      <c r="AE18" s="113"/>
      <c r="AF18" s="113"/>
      <c r="AG18" s="398"/>
      <c r="AH18" s="398"/>
      <c r="AI18" s="113"/>
      <c r="AJ18" s="113"/>
      <c r="AK18" s="398"/>
      <c r="AM18" s="299"/>
      <c r="AN18" s="560"/>
    </row>
    <row r="19" spans="1:40" s="289" customFormat="1" x14ac:dyDescent="0.2">
      <c r="A19" s="1"/>
      <c r="B19" s="386"/>
      <c r="C19" s="648"/>
      <c r="D19" s="646"/>
      <c r="E19" s="646"/>
      <c r="F19" s="646"/>
      <c r="G19" s="646"/>
      <c r="H19" s="646"/>
      <c r="I19" s="646"/>
      <c r="J19" s="646"/>
      <c r="K19" s="646"/>
      <c r="L19" s="646"/>
      <c r="M19" s="1232" t="s">
        <v>190</v>
      </c>
      <c r="N19" s="1232"/>
      <c r="O19" s="649"/>
      <c r="P19" s="762">
        <v>0</v>
      </c>
      <c r="Q19" s="653"/>
      <c r="R19" s="646"/>
      <c r="S19" s="645"/>
      <c r="T19" s="736" t="s">
        <v>66</v>
      </c>
      <c r="U19" s="737">
        <f>U17*P19</f>
        <v>0</v>
      </c>
      <c r="V19" s="737"/>
      <c r="W19" s="645"/>
      <c r="X19" s="736" t="s">
        <v>67</v>
      </c>
      <c r="Y19" s="737">
        <f>Y17*P19</f>
        <v>0</v>
      </c>
      <c r="Z19" s="737"/>
      <c r="AA19" s="645"/>
      <c r="AB19" s="736" t="s">
        <v>68</v>
      </c>
      <c r="AC19" s="737">
        <f>AC17*P19</f>
        <v>0</v>
      </c>
      <c r="AD19" s="737"/>
      <c r="AE19" s="645"/>
      <c r="AF19" s="736" t="s">
        <v>69</v>
      </c>
      <c r="AG19" s="737">
        <f>AG17*P19</f>
        <v>0</v>
      </c>
      <c r="AH19" s="737"/>
      <c r="AI19" s="645"/>
      <c r="AJ19" s="736" t="s">
        <v>70</v>
      </c>
      <c r="AK19" s="737">
        <f>AK17*P19</f>
        <v>0</v>
      </c>
      <c r="AL19" s="646"/>
      <c r="AM19" s="647">
        <f>U19+Y19+AC19+AG19+AK19</f>
        <v>0</v>
      </c>
      <c r="AN19" s="560"/>
    </row>
    <row r="20" spans="1:40" s="289" customFormat="1" ht="5.25" customHeight="1" thickBot="1" x14ac:dyDescent="0.25">
      <c r="A20" s="1"/>
      <c r="B20" s="386"/>
      <c r="C20" s="1"/>
      <c r="D20" s="1"/>
      <c r="E20" s="1"/>
      <c r="F20" s="1"/>
      <c r="G20" s="1"/>
      <c r="H20" s="1"/>
      <c r="I20" s="1"/>
      <c r="J20" s="1"/>
      <c r="K20" s="1"/>
      <c r="L20" s="1"/>
      <c r="M20" s="77"/>
      <c r="N20" s="77"/>
      <c r="O20" s="77"/>
      <c r="P20" s="561"/>
      <c r="Q20" s="1"/>
      <c r="R20" s="1"/>
      <c r="S20" s="160"/>
      <c r="T20" s="71"/>
      <c r="U20" s="20"/>
      <c r="V20" s="20"/>
      <c r="W20" s="1"/>
      <c r="X20" s="71"/>
      <c r="Y20" s="20"/>
      <c r="Z20" s="20"/>
      <c r="AA20" s="1"/>
      <c r="AB20" s="71"/>
      <c r="AC20" s="20"/>
      <c r="AD20" s="20"/>
      <c r="AE20" s="1"/>
      <c r="AF20" s="71"/>
      <c r="AG20" s="20"/>
      <c r="AH20" s="20"/>
      <c r="AI20" s="1"/>
      <c r="AJ20" s="71"/>
      <c r="AK20" s="20"/>
      <c r="AL20" s="1"/>
      <c r="AM20" s="20"/>
      <c r="AN20" s="560"/>
    </row>
    <row r="21" spans="1:40" s="289" customFormat="1" ht="13.5" thickBot="1" x14ac:dyDescent="0.25">
      <c r="A21" s="1"/>
      <c r="B21" s="386"/>
      <c r="C21" s="94"/>
      <c r="D21" s="95"/>
      <c r="E21" s="95"/>
      <c r="F21" s="95"/>
      <c r="G21" s="95"/>
      <c r="H21" s="95"/>
      <c r="I21" s="95"/>
      <c r="J21" s="95"/>
      <c r="K21" s="95"/>
      <c r="L21" s="1084" t="s">
        <v>191</v>
      </c>
      <c r="M21" s="1084"/>
      <c r="N21" s="1084"/>
      <c r="O21" s="1084"/>
      <c r="P21" s="1084"/>
      <c r="Q21" s="95"/>
      <c r="R21" s="95"/>
      <c r="S21" s="102"/>
      <c r="T21" s="96" t="s">
        <v>66</v>
      </c>
      <c r="U21" s="97">
        <f>U15+U19</f>
        <v>0</v>
      </c>
      <c r="V21" s="97"/>
      <c r="W21" s="95"/>
      <c r="X21" s="96" t="s">
        <v>67</v>
      </c>
      <c r="Y21" s="97">
        <f>Y15+Y19</f>
        <v>0</v>
      </c>
      <c r="Z21" s="97"/>
      <c r="AA21" s="95"/>
      <c r="AB21" s="96" t="s">
        <v>68</v>
      </c>
      <c r="AC21" s="97">
        <f>AC15+AC19</f>
        <v>0</v>
      </c>
      <c r="AD21" s="97"/>
      <c r="AE21" s="95"/>
      <c r="AF21" s="96" t="s">
        <v>69</v>
      </c>
      <c r="AG21" s="97">
        <f>AG15+AG19</f>
        <v>0</v>
      </c>
      <c r="AH21" s="97"/>
      <c r="AI21" s="95"/>
      <c r="AJ21" s="96" t="s">
        <v>70</v>
      </c>
      <c r="AK21" s="97">
        <f>AK15+AK19</f>
        <v>0</v>
      </c>
      <c r="AL21" s="95"/>
      <c r="AM21" s="98">
        <f>U21+Y21+AC21+AG21+AK21</f>
        <v>0</v>
      </c>
      <c r="AN21" s="560"/>
    </row>
    <row r="22" spans="1:40" s="289" customFormat="1" ht="11.25" customHeight="1" thickBot="1" x14ac:dyDescent="0.25">
      <c r="B22" s="658"/>
      <c r="C22" s="659"/>
      <c r="D22" s="660"/>
      <c r="E22" s="661"/>
      <c r="F22" s="662"/>
      <c r="G22" s="662"/>
      <c r="H22" s="662"/>
      <c r="I22" s="662"/>
      <c r="J22" s="662"/>
      <c r="K22" s="662"/>
      <c r="L22" s="662"/>
      <c r="M22" s="662"/>
      <c r="N22" s="662"/>
      <c r="O22" s="662"/>
      <c r="P22" s="662"/>
      <c r="Q22" s="662"/>
      <c r="R22" s="662"/>
      <c r="S22" s="321"/>
      <c r="T22" s="321"/>
      <c r="U22" s="319"/>
      <c r="V22" s="319"/>
      <c r="W22" s="321"/>
      <c r="X22" s="321"/>
      <c r="Y22" s="319"/>
      <c r="Z22" s="319"/>
      <c r="AA22" s="321"/>
      <c r="AB22" s="321"/>
      <c r="AC22" s="319"/>
      <c r="AD22" s="319"/>
      <c r="AE22" s="321"/>
      <c r="AF22" s="321"/>
      <c r="AG22" s="319"/>
      <c r="AH22" s="319"/>
      <c r="AI22" s="321"/>
      <c r="AJ22" s="321"/>
      <c r="AK22" s="319"/>
      <c r="AL22" s="321"/>
      <c r="AM22" s="319"/>
      <c r="AN22" s="657"/>
    </row>
    <row r="23" spans="1:40" s="289" customFormat="1" ht="32.25" customHeight="1" thickBot="1" x14ac:dyDescent="0.25">
      <c r="C23" s="311"/>
      <c r="D23" s="72"/>
      <c r="E23" s="355"/>
      <c r="F23" s="368"/>
      <c r="G23" s="368"/>
      <c r="H23" s="368"/>
      <c r="I23" s="368"/>
      <c r="J23" s="368"/>
      <c r="K23" s="368"/>
      <c r="L23" s="368"/>
      <c r="M23" s="368"/>
      <c r="N23" s="368"/>
      <c r="O23" s="368"/>
      <c r="P23" s="368"/>
      <c r="Q23" s="368"/>
      <c r="R23" s="368"/>
      <c r="U23" s="299"/>
      <c r="V23" s="299"/>
      <c r="Y23" s="299"/>
      <c r="Z23" s="299"/>
      <c r="AC23" s="299"/>
      <c r="AD23" s="299"/>
      <c r="AG23" s="299"/>
      <c r="AH23" s="299"/>
      <c r="AK23" s="299"/>
      <c r="AM23" s="299"/>
    </row>
    <row r="24" spans="1:40" ht="9.75" customHeight="1" thickBot="1" x14ac:dyDescent="0.25">
      <c r="B24" s="553"/>
      <c r="C24" s="556"/>
      <c r="D24" s="556"/>
      <c r="E24" s="556"/>
      <c r="F24" s="556"/>
      <c r="G24" s="556"/>
      <c r="H24" s="556"/>
      <c r="I24" s="556"/>
      <c r="J24" s="556"/>
      <c r="K24" s="556"/>
      <c r="L24" s="556"/>
      <c r="M24" s="556"/>
      <c r="N24" s="556"/>
      <c r="O24" s="556"/>
      <c r="P24" s="556"/>
      <c r="Q24" s="556"/>
      <c r="R24" s="556"/>
      <c r="S24" s="654"/>
      <c r="T24" s="654"/>
      <c r="U24" s="654"/>
      <c r="V24" s="655"/>
      <c r="W24" s="654"/>
      <c r="X24" s="654"/>
      <c r="Y24" s="654"/>
      <c r="Z24" s="655"/>
      <c r="AA24" s="654"/>
      <c r="AB24" s="654"/>
      <c r="AC24" s="654"/>
      <c r="AD24" s="655"/>
      <c r="AE24" s="654"/>
      <c r="AF24" s="654"/>
      <c r="AG24" s="654"/>
      <c r="AH24" s="655"/>
      <c r="AI24" s="654"/>
      <c r="AJ24" s="654"/>
      <c r="AK24" s="654"/>
      <c r="AL24" s="309"/>
      <c r="AM24" s="309"/>
      <c r="AN24" s="656"/>
    </row>
    <row r="25" spans="1:40" ht="15" customHeight="1" thickBot="1" x14ac:dyDescent="0.25">
      <c r="A25" s="67"/>
      <c r="B25" s="554"/>
      <c r="C25" s="1249" t="s">
        <v>192</v>
      </c>
      <c r="D25" s="1249"/>
      <c r="E25" s="1250"/>
      <c r="F25" s="1250"/>
      <c r="G25" s="1250"/>
      <c r="H25" s="1250"/>
      <c r="I25" s="1250"/>
      <c r="J25" s="1250"/>
      <c r="K25" s="1250"/>
      <c r="L25" s="1250"/>
      <c r="M25" s="1250"/>
      <c r="N25" s="1250"/>
      <c r="O25" s="1250"/>
      <c r="P25" s="1250"/>
      <c r="Q25" s="16"/>
      <c r="R25" s="16"/>
      <c r="S25" s="629" t="s">
        <v>18</v>
      </c>
      <c r="T25" s="630"/>
      <c r="U25" s="632" t="s">
        <v>19</v>
      </c>
      <c r="V25" s="106"/>
      <c r="W25" s="587" t="s">
        <v>18</v>
      </c>
      <c r="X25" s="588"/>
      <c r="Y25" s="589" t="s">
        <v>20</v>
      </c>
      <c r="Z25" s="106"/>
      <c r="AA25" s="584" t="s">
        <v>18</v>
      </c>
      <c r="AB25" s="585"/>
      <c r="AC25" s="586" t="s">
        <v>21</v>
      </c>
      <c r="AD25" s="106"/>
      <c r="AE25" s="587" t="s">
        <v>18</v>
      </c>
      <c r="AF25" s="588"/>
      <c r="AG25" s="589" t="s">
        <v>22</v>
      </c>
      <c r="AH25" s="106"/>
      <c r="AI25" s="629" t="s">
        <v>18</v>
      </c>
      <c r="AJ25" s="630"/>
      <c r="AK25" s="632" t="s">
        <v>23</v>
      </c>
      <c r="AL25" s="106"/>
      <c r="AM25" s="107" t="s">
        <v>24</v>
      </c>
      <c r="AN25" s="557"/>
    </row>
    <row r="26" spans="1:40" ht="3" customHeight="1" x14ac:dyDescent="0.2">
      <c r="A26" s="67"/>
      <c r="B26" s="554"/>
      <c r="C26" s="70"/>
      <c r="D26" s="457"/>
      <c r="E26" s="457"/>
      <c r="F26" s="457"/>
      <c r="G26" s="457"/>
      <c r="H26" s="457"/>
      <c r="I26" s="457"/>
      <c r="J26" s="457"/>
      <c r="K26" s="457"/>
      <c r="L26" s="457"/>
      <c r="M26" s="457"/>
      <c r="N26" s="457"/>
      <c r="O26" s="457"/>
      <c r="P26" s="457"/>
      <c r="Q26" s="16"/>
      <c r="R26" s="16"/>
      <c r="S26" s="106"/>
      <c r="T26" s="106"/>
      <c r="U26" s="106"/>
      <c r="V26" s="106"/>
      <c r="W26" s="106"/>
      <c r="X26" s="106"/>
      <c r="Y26" s="106"/>
      <c r="Z26" s="106"/>
      <c r="AA26" s="106"/>
      <c r="AB26" s="106"/>
      <c r="AC26" s="106"/>
      <c r="AD26" s="106"/>
      <c r="AE26" s="106"/>
      <c r="AF26" s="106"/>
      <c r="AG26" s="106"/>
      <c r="AH26" s="106"/>
      <c r="AI26" s="106"/>
      <c r="AJ26" s="106"/>
      <c r="AK26" s="106"/>
      <c r="AL26" s="106"/>
      <c r="AM26" s="106"/>
      <c r="AN26" s="557"/>
    </row>
    <row r="27" spans="1:40" s="289" customFormat="1" ht="12.75" customHeight="1" x14ac:dyDescent="0.2">
      <c r="B27" s="373"/>
      <c r="C27" s="311"/>
      <c r="D27" s="72" t="s">
        <v>185</v>
      </c>
      <c r="E27" s="16"/>
      <c r="F27" s="1231" t="s">
        <v>641</v>
      </c>
      <c r="G27" s="1231"/>
      <c r="H27" s="1231"/>
      <c r="I27" s="1231"/>
      <c r="J27" s="1231"/>
      <c r="K27" s="1231"/>
      <c r="L27" s="1231"/>
      <c r="M27" s="1231"/>
      <c r="N27" s="1231"/>
      <c r="O27" s="1231"/>
      <c r="P27" s="1231"/>
      <c r="Q27" s="1231"/>
      <c r="R27" s="650"/>
      <c r="S27" s="558"/>
      <c r="T27" s="558"/>
      <c r="U27" s="559">
        <v>0</v>
      </c>
      <c r="V27" s="299"/>
      <c r="W27" s="558"/>
      <c r="X27" s="558"/>
      <c r="Y27" s="559">
        <v>0</v>
      </c>
      <c r="Z27" s="299"/>
      <c r="AA27" s="558"/>
      <c r="AB27" s="558"/>
      <c r="AC27" s="559">
        <v>0</v>
      </c>
      <c r="AD27" s="299"/>
      <c r="AE27" s="558"/>
      <c r="AF27" s="558"/>
      <c r="AG27" s="559">
        <v>0</v>
      </c>
      <c r="AH27" s="299"/>
      <c r="AI27" s="558"/>
      <c r="AJ27" s="558"/>
      <c r="AK27" s="559">
        <v>0</v>
      </c>
      <c r="AM27" s="306">
        <f t="shared" ref="AM27" si="1">U27+Y27+AC27+AG27+AK27</f>
        <v>0</v>
      </c>
      <c r="AN27" s="560"/>
    </row>
    <row r="28" spans="1:40" s="289" customFormat="1" ht="6" customHeight="1" x14ac:dyDescent="0.2">
      <c r="B28" s="373"/>
      <c r="C28" s="176"/>
      <c r="D28" s="1229"/>
      <c r="E28" s="1229"/>
      <c r="F28" s="1229"/>
      <c r="G28" s="1229"/>
      <c r="H28" s="1229"/>
      <c r="I28" s="1229"/>
      <c r="J28" s="1229"/>
      <c r="K28" s="1229"/>
      <c r="L28" s="1229"/>
      <c r="M28" s="1229"/>
      <c r="N28" s="1229"/>
      <c r="O28" s="1229"/>
      <c r="P28" s="1229"/>
      <c r="Q28" s="1229"/>
      <c r="R28" s="485"/>
      <c r="U28" s="299"/>
      <c r="V28" s="299"/>
      <c r="Y28" s="299"/>
      <c r="Z28" s="299"/>
      <c r="AC28" s="299"/>
      <c r="AD28" s="299"/>
      <c r="AG28" s="299"/>
      <c r="AH28" s="299"/>
      <c r="AK28" s="299"/>
      <c r="AM28" s="299"/>
      <c r="AN28" s="560"/>
    </row>
    <row r="29" spans="1:40" s="289" customFormat="1" ht="14.25" customHeight="1" x14ac:dyDescent="0.2">
      <c r="A29" s="67"/>
      <c r="B29" s="554"/>
      <c r="C29" s="521"/>
      <c r="D29" s="72" t="s">
        <v>186</v>
      </c>
      <c r="E29" s="16"/>
      <c r="F29" s="1230" t="s">
        <v>187</v>
      </c>
      <c r="G29" s="1231"/>
      <c r="H29" s="1231"/>
      <c r="I29" s="1231"/>
      <c r="J29" s="1231"/>
      <c r="K29" s="1231"/>
      <c r="L29" s="1231"/>
      <c r="M29" s="1231"/>
      <c r="N29" s="1231"/>
      <c r="O29" s="1231"/>
      <c r="P29" s="1231"/>
      <c r="Q29" s="1231"/>
      <c r="R29" s="650"/>
      <c r="S29" s="563"/>
      <c r="T29" s="738"/>
      <c r="U29" s="739">
        <v>0</v>
      </c>
      <c r="V29" s="552"/>
      <c r="W29" s="738"/>
      <c r="X29" s="738"/>
      <c r="Y29" s="739">
        <v>0</v>
      </c>
      <c r="Z29" s="552"/>
      <c r="AA29" s="738"/>
      <c r="AB29" s="738"/>
      <c r="AC29" s="739">
        <v>0</v>
      </c>
      <c r="AD29" s="552"/>
      <c r="AE29" s="738"/>
      <c r="AF29" s="738"/>
      <c r="AG29" s="739">
        <v>0</v>
      </c>
      <c r="AH29" s="552"/>
      <c r="AI29" s="738"/>
      <c r="AJ29" s="738"/>
      <c r="AK29" s="739">
        <v>0</v>
      </c>
      <c r="AM29" s="306">
        <v>0</v>
      </c>
      <c r="AN29" s="560"/>
    </row>
    <row r="30" spans="1:40" s="289" customFormat="1" ht="7.5" customHeight="1" x14ac:dyDescent="0.2">
      <c r="B30" s="373"/>
      <c r="C30" s="311"/>
      <c r="D30" s="72"/>
      <c r="E30" s="355"/>
      <c r="F30" s="368"/>
      <c r="G30" s="368"/>
      <c r="H30" s="368"/>
      <c r="I30" s="368"/>
      <c r="J30" s="368"/>
      <c r="K30" s="368"/>
      <c r="L30" s="368"/>
      <c r="M30" s="368"/>
      <c r="N30" s="368"/>
      <c r="O30" s="368"/>
      <c r="P30" s="368"/>
      <c r="Q30" s="368"/>
      <c r="R30" s="368"/>
      <c r="U30" s="299"/>
      <c r="V30" s="299"/>
      <c r="Y30" s="299"/>
      <c r="Z30" s="299"/>
      <c r="AC30" s="299"/>
      <c r="AD30" s="299"/>
      <c r="AG30" s="299"/>
      <c r="AH30" s="299"/>
      <c r="AK30" s="299"/>
      <c r="AM30" s="299"/>
      <c r="AN30" s="560"/>
    </row>
    <row r="31" spans="1:40" s="289" customFormat="1" x14ac:dyDescent="0.2">
      <c r="A31" s="1"/>
      <c r="B31" s="386"/>
      <c r="C31" s="1225" t="s">
        <v>188</v>
      </c>
      <c r="D31" s="1226"/>
      <c r="E31" s="1226"/>
      <c r="F31" s="1226"/>
      <c r="G31" s="1226"/>
      <c r="H31" s="1226"/>
      <c r="I31" s="1226"/>
      <c r="J31" s="1226"/>
      <c r="K31" s="1226"/>
      <c r="L31" s="1226"/>
      <c r="M31" s="1226"/>
      <c r="N31" s="1226"/>
      <c r="O31" s="1226"/>
      <c r="P31" s="1226"/>
      <c r="Q31" s="1226"/>
      <c r="R31" s="651"/>
      <c r="S31" s="640"/>
      <c r="T31" s="641" t="s">
        <v>66</v>
      </c>
      <c r="U31" s="642">
        <f>U27+U29</f>
        <v>0</v>
      </c>
      <c r="V31" s="642"/>
      <c r="W31" s="643"/>
      <c r="X31" s="641" t="s">
        <v>67</v>
      </c>
      <c r="Y31" s="642">
        <f>Y27+Y29</f>
        <v>0</v>
      </c>
      <c r="Z31" s="642"/>
      <c r="AA31" s="643"/>
      <c r="AB31" s="641" t="s">
        <v>68</v>
      </c>
      <c r="AC31" s="642">
        <f>AC27+AC29</f>
        <v>0</v>
      </c>
      <c r="AD31" s="642"/>
      <c r="AE31" s="643"/>
      <c r="AF31" s="641" t="s">
        <v>69</v>
      </c>
      <c r="AG31" s="642">
        <f>AG27+AG29</f>
        <v>0</v>
      </c>
      <c r="AH31" s="642"/>
      <c r="AI31" s="643"/>
      <c r="AJ31" s="641" t="s">
        <v>70</v>
      </c>
      <c r="AK31" s="642">
        <f>AK27+AK29</f>
        <v>0</v>
      </c>
      <c r="AL31" s="643"/>
      <c r="AM31" s="644">
        <f>U31+Y31+AC31+AG31+AK31</f>
        <v>0</v>
      </c>
      <c r="AN31" s="560"/>
    </row>
    <row r="32" spans="1:40" s="289" customFormat="1" ht="3.75" customHeight="1" x14ac:dyDescent="0.2">
      <c r="A32" s="1"/>
      <c r="B32" s="386"/>
      <c r="C32" s="70"/>
      <c r="D32" s="70"/>
      <c r="E32" s="70"/>
      <c r="F32" s="70"/>
      <c r="G32" s="70"/>
      <c r="H32" s="70"/>
      <c r="I32" s="70"/>
      <c r="J32" s="70"/>
      <c r="K32" s="70"/>
      <c r="L32" s="70"/>
      <c r="M32" s="70"/>
      <c r="N32" s="70"/>
      <c r="O32" s="70"/>
      <c r="P32" s="70"/>
      <c r="Q32" s="70"/>
      <c r="R32" s="70"/>
      <c r="S32" s="1"/>
      <c r="T32" s="71"/>
      <c r="U32" s="20"/>
      <c r="V32" s="20"/>
      <c r="W32" s="1"/>
      <c r="X32" s="71"/>
      <c r="Y32" s="20"/>
      <c r="Z32" s="20"/>
      <c r="AA32" s="1"/>
      <c r="AB32" s="71"/>
      <c r="AC32" s="20"/>
      <c r="AD32" s="20"/>
      <c r="AE32" s="1"/>
      <c r="AF32" s="71"/>
      <c r="AG32" s="20"/>
      <c r="AH32" s="20"/>
      <c r="AI32" s="1"/>
      <c r="AJ32" s="71"/>
      <c r="AK32" s="20"/>
      <c r="AL32" s="1"/>
      <c r="AM32" s="20"/>
      <c r="AN32" s="560"/>
    </row>
    <row r="33" spans="1:40" s="289" customFormat="1" x14ac:dyDescent="0.2">
      <c r="A33" s="1"/>
      <c r="B33" s="386"/>
      <c r="C33" s="1227" t="s">
        <v>189</v>
      </c>
      <c r="D33" s="1228"/>
      <c r="E33" s="1228"/>
      <c r="F33" s="1228"/>
      <c r="G33" s="1228"/>
      <c r="H33" s="1228"/>
      <c r="I33" s="1228"/>
      <c r="J33" s="1228"/>
      <c r="K33" s="1228"/>
      <c r="L33" s="1228"/>
      <c r="M33" s="1228"/>
      <c r="N33" s="1228"/>
      <c r="O33" s="1228"/>
      <c r="P33" s="1228"/>
      <c r="Q33" s="1228"/>
      <c r="R33" s="652"/>
      <c r="S33" s="635"/>
      <c r="T33" s="636" t="s">
        <v>66</v>
      </c>
      <c r="U33" s="637">
        <v>0</v>
      </c>
      <c r="V33" s="637"/>
      <c r="W33" s="638"/>
      <c r="X33" s="636" t="s">
        <v>67</v>
      </c>
      <c r="Y33" s="637">
        <v>0</v>
      </c>
      <c r="Z33" s="637"/>
      <c r="AA33" s="638"/>
      <c r="AB33" s="636" t="s">
        <v>68</v>
      </c>
      <c r="AC33" s="637">
        <v>0</v>
      </c>
      <c r="AD33" s="637"/>
      <c r="AE33" s="638"/>
      <c r="AF33" s="636" t="s">
        <v>69</v>
      </c>
      <c r="AG33" s="637">
        <v>0</v>
      </c>
      <c r="AH33" s="637"/>
      <c r="AI33" s="638"/>
      <c r="AJ33" s="636" t="s">
        <v>70</v>
      </c>
      <c r="AK33" s="637">
        <v>0</v>
      </c>
      <c r="AL33" s="638"/>
      <c r="AM33" s="639">
        <f>U33+Y33+AC33+AG33+AK33</f>
        <v>0</v>
      </c>
      <c r="AN33" s="560"/>
    </row>
    <row r="34" spans="1:40" s="289" customFormat="1" ht="3" customHeight="1" x14ac:dyDescent="0.2">
      <c r="B34" s="373"/>
      <c r="C34" s="311"/>
      <c r="D34" s="72"/>
      <c r="E34" s="355"/>
      <c r="F34" s="368"/>
      <c r="G34" s="368"/>
      <c r="H34" s="368"/>
      <c r="I34" s="368"/>
      <c r="J34" s="368"/>
      <c r="K34" s="368"/>
      <c r="L34" s="368"/>
      <c r="M34" s="368"/>
      <c r="N34" s="368"/>
      <c r="O34" s="368"/>
      <c r="P34" s="368"/>
      <c r="Q34" s="368"/>
      <c r="R34" s="368"/>
      <c r="U34" s="299"/>
      <c r="V34" s="299"/>
      <c r="Y34" s="299"/>
      <c r="Z34" s="299"/>
      <c r="AC34" s="299"/>
      <c r="AD34" s="299"/>
      <c r="AG34" s="299"/>
      <c r="AH34" s="299"/>
      <c r="AK34" s="299"/>
      <c r="AM34" s="299"/>
      <c r="AN34" s="560"/>
    </row>
    <row r="35" spans="1:40" s="289" customFormat="1" x14ac:dyDescent="0.2">
      <c r="A35" s="1"/>
      <c r="B35" s="386"/>
      <c r="C35" s="648"/>
      <c r="D35" s="646"/>
      <c r="E35" s="646"/>
      <c r="F35" s="646"/>
      <c r="G35" s="646"/>
      <c r="H35" s="646"/>
      <c r="I35" s="646"/>
      <c r="J35" s="646"/>
      <c r="K35" s="646"/>
      <c r="L35" s="646"/>
      <c r="M35" s="1232" t="s">
        <v>190</v>
      </c>
      <c r="N35" s="1232"/>
      <c r="O35" s="649"/>
      <c r="P35" s="762">
        <v>0</v>
      </c>
      <c r="Q35" s="653"/>
      <c r="R35" s="646"/>
      <c r="S35" s="645"/>
      <c r="T35" s="736" t="s">
        <v>66</v>
      </c>
      <c r="U35" s="737">
        <f>U33*P35</f>
        <v>0</v>
      </c>
      <c r="V35" s="737"/>
      <c r="W35" s="645"/>
      <c r="X35" s="736" t="s">
        <v>67</v>
      </c>
      <c r="Y35" s="737">
        <f>Y33*P35</f>
        <v>0</v>
      </c>
      <c r="Z35" s="737"/>
      <c r="AA35" s="645"/>
      <c r="AB35" s="736" t="s">
        <v>68</v>
      </c>
      <c r="AC35" s="737">
        <f>AC33*P35</f>
        <v>0</v>
      </c>
      <c r="AD35" s="737"/>
      <c r="AE35" s="645"/>
      <c r="AF35" s="736" t="s">
        <v>69</v>
      </c>
      <c r="AG35" s="737">
        <f>AG33*P35</f>
        <v>0</v>
      </c>
      <c r="AH35" s="737"/>
      <c r="AI35" s="645"/>
      <c r="AJ35" s="736" t="s">
        <v>70</v>
      </c>
      <c r="AK35" s="737">
        <f>AK33*P35</f>
        <v>0</v>
      </c>
      <c r="AL35" s="646"/>
      <c r="AM35" s="647">
        <f>U35+Y35+AC35+AG35+AK35</f>
        <v>0</v>
      </c>
      <c r="AN35" s="560"/>
    </row>
    <row r="36" spans="1:40" s="289" customFormat="1" ht="5.25" customHeight="1" thickBot="1" x14ac:dyDescent="0.25">
      <c r="A36" s="1"/>
      <c r="B36" s="386"/>
      <c r="C36" s="1"/>
      <c r="D36" s="1"/>
      <c r="E36" s="1"/>
      <c r="F36" s="1"/>
      <c r="G36" s="1"/>
      <c r="H36" s="1"/>
      <c r="I36" s="1"/>
      <c r="J36" s="1"/>
      <c r="K36" s="1"/>
      <c r="L36" s="1"/>
      <c r="M36" s="77"/>
      <c r="N36" s="77"/>
      <c r="O36" s="77"/>
      <c r="P36" s="561"/>
      <c r="Q36" s="1"/>
      <c r="R36" s="1"/>
      <c r="S36" s="160"/>
      <c r="T36" s="71"/>
      <c r="U36" s="20"/>
      <c r="V36" s="20"/>
      <c r="W36" s="1"/>
      <c r="X36" s="71"/>
      <c r="Y36" s="20"/>
      <c r="Z36" s="20"/>
      <c r="AA36" s="1"/>
      <c r="AB36" s="71"/>
      <c r="AC36" s="20"/>
      <c r="AD36" s="20"/>
      <c r="AE36" s="1"/>
      <c r="AF36" s="71"/>
      <c r="AG36" s="20"/>
      <c r="AH36" s="20"/>
      <c r="AI36" s="1"/>
      <c r="AJ36" s="71"/>
      <c r="AK36" s="20"/>
      <c r="AL36" s="1"/>
      <c r="AM36" s="20"/>
      <c r="AN36" s="560"/>
    </row>
    <row r="37" spans="1:40" s="289" customFormat="1" ht="13.5" thickBot="1" x14ac:dyDescent="0.25">
      <c r="A37" s="1"/>
      <c r="B37" s="386"/>
      <c r="C37" s="94"/>
      <c r="D37" s="95"/>
      <c r="E37" s="95"/>
      <c r="F37" s="95"/>
      <c r="G37" s="95"/>
      <c r="H37" s="95"/>
      <c r="I37" s="95"/>
      <c r="J37" s="95"/>
      <c r="K37" s="95"/>
      <c r="L37" s="1084" t="s">
        <v>191</v>
      </c>
      <c r="M37" s="1084"/>
      <c r="N37" s="1084"/>
      <c r="O37" s="1084"/>
      <c r="P37" s="1084"/>
      <c r="Q37" s="95"/>
      <c r="R37" s="95"/>
      <c r="S37" s="102"/>
      <c r="T37" s="96" t="s">
        <v>66</v>
      </c>
      <c r="U37" s="97">
        <f>U31+U35</f>
        <v>0</v>
      </c>
      <c r="V37" s="97"/>
      <c r="W37" s="95"/>
      <c r="X37" s="96" t="s">
        <v>67</v>
      </c>
      <c r="Y37" s="97">
        <f>Y31+Y35</f>
        <v>0</v>
      </c>
      <c r="Z37" s="97"/>
      <c r="AA37" s="95"/>
      <c r="AB37" s="96" t="s">
        <v>68</v>
      </c>
      <c r="AC37" s="97">
        <f>AC31+AC35</f>
        <v>0</v>
      </c>
      <c r="AD37" s="97"/>
      <c r="AE37" s="95"/>
      <c r="AF37" s="96" t="s">
        <v>69</v>
      </c>
      <c r="AG37" s="97">
        <f>AG31+AG35</f>
        <v>0</v>
      </c>
      <c r="AH37" s="97"/>
      <c r="AI37" s="95"/>
      <c r="AJ37" s="96" t="s">
        <v>70</v>
      </c>
      <c r="AK37" s="97">
        <f>AK31+AK35</f>
        <v>0</v>
      </c>
      <c r="AL37" s="95"/>
      <c r="AM37" s="98">
        <f>U37+Y37+AC37+AG37+AK37</f>
        <v>0</v>
      </c>
      <c r="AN37" s="560"/>
    </row>
    <row r="38" spans="1:40" s="289" customFormat="1" ht="11.25" customHeight="1" thickBot="1" x14ac:dyDescent="0.25">
      <c r="B38" s="658"/>
      <c r="C38" s="659"/>
      <c r="D38" s="660"/>
      <c r="E38" s="661"/>
      <c r="F38" s="662"/>
      <c r="G38" s="662"/>
      <c r="H38" s="662"/>
      <c r="I38" s="662"/>
      <c r="J38" s="662"/>
      <c r="K38" s="662"/>
      <c r="L38" s="662"/>
      <c r="M38" s="662"/>
      <c r="N38" s="662"/>
      <c r="O38" s="662"/>
      <c r="P38" s="662"/>
      <c r="Q38" s="662"/>
      <c r="R38" s="662"/>
      <c r="S38" s="321"/>
      <c r="T38" s="321"/>
      <c r="U38" s="319"/>
      <c r="V38" s="319"/>
      <c r="W38" s="321"/>
      <c r="X38" s="321"/>
      <c r="Y38" s="319"/>
      <c r="Z38" s="319"/>
      <c r="AA38" s="321"/>
      <c r="AB38" s="321"/>
      <c r="AC38" s="319"/>
      <c r="AD38" s="319"/>
      <c r="AE38" s="321"/>
      <c r="AF38" s="321"/>
      <c r="AG38" s="319"/>
      <c r="AH38" s="319"/>
      <c r="AI38" s="321"/>
      <c r="AJ38" s="321"/>
      <c r="AK38" s="319"/>
      <c r="AL38" s="321"/>
      <c r="AM38" s="319"/>
      <c r="AN38" s="657"/>
    </row>
    <row r="39" spans="1:40" s="289" customFormat="1" ht="31.5" customHeight="1" thickBot="1" x14ac:dyDescent="0.25">
      <c r="A39" s="1"/>
      <c r="B39" s="1"/>
      <c r="C39" s="70"/>
      <c r="D39" s="70"/>
      <c r="E39" s="70"/>
      <c r="F39" s="70"/>
      <c r="G39" s="70"/>
      <c r="H39" s="70"/>
      <c r="I39" s="70"/>
      <c r="J39" s="70"/>
      <c r="K39" s="70"/>
      <c r="L39" s="70"/>
      <c r="M39" s="70"/>
      <c r="N39" s="70"/>
      <c r="O39" s="70"/>
      <c r="P39" s="70"/>
      <c r="Q39" s="70"/>
      <c r="R39" s="70"/>
      <c r="S39" s="1"/>
      <c r="T39" s="71"/>
      <c r="U39" s="20"/>
      <c r="V39" s="20"/>
      <c r="W39" s="1"/>
      <c r="X39" s="71"/>
      <c r="Y39" s="20"/>
      <c r="Z39" s="20"/>
      <c r="AA39" s="1"/>
      <c r="AB39" s="71"/>
      <c r="AC39" s="20"/>
      <c r="AD39" s="20"/>
      <c r="AE39" s="1"/>
      <c r="AF39" s="71"/>
      <c r="AG39" s="20"/>
      <c r="AH39" s="20"/>
      <c r="AI39" s="1"/>
      <c r="AJ39" s="71"/>
      <c r="AK39" s="20"/>
      <c r="AL39" s="1"/>
      <c r="AM39" s="20"/>
    </row>
    <row r="40" spans="1:40" ht="9.75" customHeight="1" thickBot="1" x14ac:dyDescent="0.25">
      <c r="B40" s="553"/>
      <c r="C40" s="556"/>
      <c r="D40" s="556"/>
      <c r="E40" s="556"/>
      <c r="F40" s="556"/>
      <c r="G40" s="556"/>
      <c r="H40" s="556"/>
      <c r="I40" s="556"/>
      <c r="J40" s="556"/>
      <c r="K40" s="556"/>
      <c r="L40" s="556"/>
      <c r="M40" s="556"/>
      <c r="N40" s="556"/>
      <c r="O40" s="556"/>
      <c r="P40" s="556"/>
      <c r="Q40" s="556"/>
      <c r="R40" s="556"/>
      <c r="S40" s="654"/>
      <c r="T40" s="654"/>
      <c r="U40" s="654"/>
      <c r="V40" s="655"/>
      <c r="W40" s="654"/>
      <c r="X40" s="654"/>
      <c r="Y40" s="654"/>
      <c r="Z40" s="655"/>
      <c r="AA40" s="654"/>
      <c r="AB40" s="654"/>
      <c r="AC40" s="654"/>
      <c r="AD40" s="655"/>
      <c r="AE40" s="654"/>
      <c r="AF40" s="654"/>
      <c r="AG40" s="654"/>
      <c r="AH40" s="655"/>
      <c r="AI40" s="654"/>
      <c r="AJ40" s="654"/>
      <c r="AK40" s="654"/>
      <c r="AL40" s="309"/>
      <c r="AM40" s="309"/>
      <c r="AN40" s="656"/>
    </row>
    <row r="41" spans="1:40" ht="15" customHeight="1" thickBot="1" x14ac:dyDescent="0.25">
      <c r="A41" s="67"/>
      <c r="B41" s="554"/>
      <c r="C41" s="1239" t="s">
        <v>193</v>
      </c>
      <c r="D41" s="1239"/>
      <c r="E41" s="1251"/>
      <c r="F41" s="1251"/>
      <c r="G41" s="1251"/>
      <c r="H41" s="1251"/>
      <c r="I41" s="1251"/>
      <c r="J41" s="1251"/>
      <c r="K41" s="1251"/>
      <c r="L41" s="1251"/>
      <c r="M41" s="1251"/>
      <c r="N41" s="1251"/>
      <c r="O41" s="1251"/>
      <c r="P41" s="1251"/>
      <c r="Q41" s="16"/>
      <c r="R41" s="16"/>
      <c r="S41" s="568" t="s">
        <v>18</v>
      </c>
      <c r="T41" s="569"/>
      <c r="U41" s="631" t="s">
        <v>19</v>
      </c>
      <c r="V41" s="106"/>
      <c r="W41" s="564" t="s">
        <v>18</v>
      </c>
      <c r="X41" s="565"/>
      <c r="Y41" s="633" t="s">
        <v>20</v>
      </c>
      <c r="Z41" s="106"/>
      <c r="AA41" s="566" t="s">
        <v>18</v>
      </c>
      <c r="AB41" s="567"/>
      <c r="AC41" s="634" t="s">
        <v>21</v>
      </c>
      <c r="AD41" s="106"/>
      <c r="AE41" s="564" t="s">
        <v>18</v>
      </c>
      <c r="AF41" s="565"/>
      <c r="AG41" s="633" t="s">
        <v>22</v>
      </c>
      <c r="AH41" s="106"/>
      <c r="AI41" s="568" t="s">
        <v>18</v>
      </c>
      <c r="AJ41" s="569"/>
      <c r="AK41" s="631" t="s">
        <v>23</v>
      </c>
      <c r="AL41" s="106"/>
      <c r="AM41" s="107" t="s">
        <v>24</v>
      </c>
      <c r="AN41" s="557"/>
    </row>
    <row r="42" spans="1:40" ht="3" customHeight="1" x14ac:dyDescent="0.2">
      <c r="A42" s="67"/>
      <c r="B42" s="554"/>
      <c r="C42" s="70"/>
      <c r="D42" s="457"/>
      <c r="E42" s="457"/>
      <c r="F42" s="457"/>
      <c r="G42" s="457"/>
      <c r="H42" s="457"/>
      <c r="I42" s="457"/>
      <c r="J42" s="457"/>
      <c r="K42" s="457"/>
      <c r="L42" s="457"/>
      <c r="M42" s="457"/>
      <c r="N42" s="457"/>
      <c r="O42" s="457"/>
      <c r="P42" s="457"/>
      <c r="Q42" s="16"/>
      <c r="R42" s="16"/>
      <c r="S42" s="106"/>
      <c r="T42" s="106"/>
      <c r="U42" s="106"/>
      <c r="V42" s="106"/>
      <c r="W42" s="106"/>
      <c r="X42" s="106"/>
      <c r="Y42" s="106"/>
      <c r="Z42" s="106"/>
      <c r="AA42" s="106"/>
      <c r="AB42" s="106"/>
      <c r="AC42" s="106"/>
      <c r="AD42" s="106"/>
      <c r="AE42" s="106"/>
      <c r="AF42" s="106"/>
      <c r="AG42" s="106"/>
      <c r="AH42" s="106"/>
      <c r="AI42" s="106"/>
      <c r="AJ42" s="106"/>
      <c r="AK42" s="106"/>
      <c r="AL42" s="106"/>
      <c r="AM42" s="106"/>
      <c r="AN42" s="557"/>
    </row>
    <row r="43" spans="1:40" s="289" customFormat="1" ht="12.75" customHeight="1" x14ac:dyDescent="0.2">
      <c r="B43" s="373"/>
      <c r="C43" s="311"/>
      <c r="D43" s="72" t="s">
        <v>185</v>
      </c>
      <c r="E43" s="16"/>
      <c r="F43" s="1231" t="s">
        <v>641</v>
      </c>
      <c r="G43" s="1231"/>
      <c r="H43" s="1231"/>
      <c r="I43" s="1231"/>
      <c r="J43" s="1231"/>
      <c r="K43" s="1231"/>
      <c r="L43" s="1231"/>
      <c r="M43" s="1231"/>
      <c r="N43" s="1231"/>
      <c r="O43" s="1231"/>
      <c r="P43" s="1231"/>
      <c r="Q43" s="1231"/>
      <c r="R43" s="650"/>
      <c r="S43" s="571"/>
      <c r="T43" s="571"/>
      <c r="U43" s="572">
        <v>0</v>
      </c>
      <c r="V43" s="299"/>
      <c r="W43" s="571"/>
      <c r="X43" s="571"/>
      <c r="Y43" s="572">
        <v>0</v>
      </c>
      <c r="Z43" s="299"/>
      <c r="AA43" s="571"/>
      <c r="AB43" s="571"/>
      <c r="AC43" s="572">
        <v>0</v>
      </c>
      <c r="AD43" s="299"/>
      <c r="AE43" s="571"/>
      <c r="AF43" s="571"/>
      <c r="AG43" s="572">
        <v>0</v>
      </c>
      <c r="AH43" s="299"/>
      <c r="AI43" s="571"/>
      <c r="AJ43" s="571"/>
      <c r="AK43" s="572">
        <v>0</v>
      </c>
      <c r="AM43" s="306">
        <f t="shared" ref="AM43" si="2">U43+Y43+AC43+AG43+AK43</f>
        <v>0</v>
      </c>
      <c r="AN43" s="560"/>
    </row>
    <row r="44" spans="1:40" s="289" customFormat="1" ht="6" customHeight="1" x14ac:dyDescent="0.2">
      <c r="B44" s="373"/>
      <c r="C44" s="176"/>
      <c r="D44" s="1229"/>
      <c r="E44" s="1229"/>
      <c r="F44" s="1229"/>
      <c r="G44" s="1229"/>
      <c r="H44" s="1229"/>
      <c r="I44" s="1229"/>
      <c r="J44" s="1229"/>
      <c r="K44" s="1229"/>
      <c r="L44" s="1229"/>
      <c r="M44" s="1229"/>
      <c r="N44" s="1229"/>
      <c r="O44" s="1229"/>
      <c r="P44" s="1229"/>
      <c r="Q44" s="1229"/>
      <c r="R44" s="485"/>
      <c r="U44" s="299"/>
      <c r="V44" s="299"/>
      <c r="Y44" s="299"/>
      <c r="Z44" s="299"/>
      <c r="AC44" s="299"/>
      <c r="AD44" s="299"/>
      <c r="AG44" s="299"/>
      <c r="AH44" s="299"/>
      <c r="AK44" s="299"/>
      <c r="AM44" s="299"/>
      <c r="AN44" s="560"/>
    </row>
    <row r="45" spans="1:40" s="289" customFormat="1" ht="14.25" customHeight="1" x14ac:dyDescent="0.2">
      <c r="A45" s="67"/>
      <c r="B45" s="554"/>
      <c r="C45" s="521"/>
      <c r="D45" s="72" t="s">
        <v>186</v>
      </c>
      <c r="E45" s="16"/>
      <c r="F45" s="1230" t="s">
        <v>187</v>
      </c>
      <c r="G45" s="1231"/>
      <c r="H45" s="1231"/>
      <c r="I45" s="1231"/>
      <c r="J45" s="1231"/>
      <c r="K45" s="1231"/>
      <c r="L45" s="1231"/>
      <c r="M45" s="1231"/>
      <c r="N45" s="1231"/>
      <c r="O45" s="1231"/>
      <c r="P45" s="1231"/>
      <c r="Q45" s="1231"/>
      <c r="R45" s="650"/>
      <c r="S45" s="735"/>
      <c r="T45" s="735"/>
      <c r="U45" s="734">
        <v>0</v>
      </c>
      <c r="V45" s="552"/>
      <c r="W45" s="735"/>
      <c r="X45" s="735"/>
      <c r="Y45" s="734">
        <v>0</v>
      </c>
      <c r="Z45" s="552"/>
      <c r="AA45" s="735"/>
      <c r="AB45" s="735"/>
      <c r="AC45" s="734">
        <v>0</v>
      </c>
      <c r="AD45" s="552"/>
      <c r="AE45" s="735"/>
      <c r="AF45" s="735"/>
      <c r="AG45" s="734">
        <v>0</v>
      </c>
      <c r="AH45" s="552"/>
      <c r="AI45" s="735"/>
      <c r="AJ45" s="735"/>
      <c r="AK45" s="734">
        <v>0</v>
      </c>
      <c r="AM45" s="306">
        <v>0</v>
      </c>
      <c r="AN45" s="560"/>
    </row>
    <row r="46" spans="1:40" s="289" customFormat="1" ht="7.5" customHeight="1" x14ac:dyDescent="0.2">
      <c r="B46" s="373"/>
      <c r="C46" s="311"/>
      <c r="D46" s="72"/>
      <c r="E46" s="355"/>
      <c r="F46" s="368"/>
      <c r="G46" s="368"/>
      <c r="H46" s="368"/>
      <c r="I46" s="368"/>
      <c r="J46" s="368"/>
      <c r="K46" s="368"/>
      <c r="L46" s="368"/>
      <c r="M46" s="368"/>
      <c r="N46" s="368"/>
      <c r="O46" s="368"/>
      <c r="P46" s="368"/>
      <c r="Q46" s="368"/>
      <c r="R46" s="368"/>
      <c r="U46" s="299"/>
      <c r="V46" s="299"/>
      <c r="Y46" s="299"/>
      <c r="Z46" s="299"/>
      <c r="AC46" s="299"/>
      <c r="AD46" s="299"/>
      <c r="AG46" s="299"/>
      <c r="AH46" s="299"/>
      <c r="AK46" s="299"/>
      <c r="AM46" s="299"/>
      <c r="AN46" s="560"/>
    </row>
    <row r="47" spans="1:40" s="289" customFormat="1" x14ac:dyDescent="0.2">
      <c r="A47" s="1"/>
      <c r="B47" s="386"/>
      <c r="C47" s="1225" t="s">
        <v>188</v>
      </c>
      <c r="D47" s="1226"/>
      <c r="E47" s="1226"/>
      <c r="F47" s="1226"/>
      <c r="G47" s="1226"/>
      <c r="H47" s="1226"/>
      <c r="I47" s="1226"/>
      <c r="J47" s="1226"/>
      <c r="K47" s="1226"/>
      <c r="L47" s="1226"/>
      <c r="M47" s="1226"/>
      <c r="N47" s="1226"/>
      <c r="O47" s="1226"/>
      <c r="P47" s="1226"/>
      <c r="Q47" s="1226"/>
      <c r="R47" s="651"/>
      <c r="S47" s="640"/>
      <c r="T47" s="641" t="s">
        <v>66</v>
      </c>
      <c r="U47" s="642">
        <f>U43+U45</f>
        <v>0</v>
      </c>
      <c r="V47" s="642"/>
      <c r="W47" s="643"/>
      <c r="X47" s="641" t="s">
        <v>67</v>
      </c>
      <c r="Y47" s="642">
        <f>Y43+Y45</f>
        <v>0</v>
      </c>
      <c r="Z47" s="642"/>
      <c r="AA47" s="643"/>
      <c r="AB47" s="641" t="s">
        <v>68</v>
      </c>
      <c r="AC47" s="642">
        <f>AC43+AC45</f>
        <v>0</v>
      </c>
      <c r="AD47" s="642"/>
      <c r="AE47" s="643"/>
      <c r="AF47" s="641" t="s">
        <v>69</v>
      </c>
      <c r="AG47" s="642">
        <f>AG43+AG45</f>
        <v>0</v>
      </c>
      <c r="AH47" s="642"/>
      <c r="AI47" s="643"/>
      <c r="AJ47" s="641" t="s">
        <v>70</v>
      </c>
      <c r="AK47" s="642">
        <f>AK43+AK45</f>
        <v>0</v>
      </c>
      <c r="AL47" s="643"/>
      <c r="AM47" s="644">
        <f>U47+Y47+AC47+AG47+AK47</f>
        <v>0</v>
      </c>
      <c r="AN47" s="560"/>
    </row>
    <row r="48" spans="1:40" s="289" customFormat="1" ht="3.75" customHeight="1" x14ac:dyDescent="0.2">
      <c r="A48" s="1"/>
      <c r="B48" s="386"/>
      <c r="C48" s="70"/>
      <c r="D48" s="70"/>
      <c r="E48" s="70"/>
      <c r="F48" s="70"/>
      <c r="G48" s="70"/>
      <c r="H48" s="70"/>
      <c r="I48" s="70"/>
      <c r="J48" s="70"/>
      <c r="K48" s="70"/>
      <c r="L48" s="70"/>
      <c r="M48" s="70"/>
      <c r="N48" s="70"/>
      <c r="O48" s="70"/>
      <c r="P48" s="70"/>
      <c r="Q48" s="70"/>
      <c r="R48" s="70"/>
      <c r="S48" s="1"/>
      <c r="T48" s="71"/>
      <c r="U48" s="20"/>
      <c r="V48" s="20"/>
      <c r="W48" s="1"/>
      <c r="X48" s="71"/>
      <c r="Y48" s="20"/>
      <c r="Z48" s="20"/>
      <c r="AA48" s="1"/>
      <c r="AB48" s="71"/>
      <c r="AC48" s="20"/>
      <c r="AD48" s="20"/>
      <c r="AE48" s="1"/>
      <c r="AF48" s="71"/>
      <c r="AG48" s="20"/>
      <c r="AH48" s="20"/>
      <c r="AI48" s="1"/>
      <c r="AJ48" s="71"/>
      <c r="AK48" s="20"/>
      <c r="AL48" s="1"/>
      <c r="AM48" s="20"/>
      <c r="AN48" s="560"/>
    </row>
    <row r="49" spans="1:40" s="289" customFormat="1" x14ac:dyDescent="0.2">
      <c r="A49" s="1"/>
      <c r="B49" s="386"/>
      <c r="C49" s="1227" t="s">
        <v>189</v>
      </c>
      <c r="D49" s="1228"/>
      <c r="E49" s="1228"/>
      <c r="F49" s="1228"/>
      <c r="G49" s="1228"/>
      <c r="H49" s="1228"/>
      <c r="I49" s="1228"/>
      <c r="J49" s="1228"/>
      <c r="K49" s="1228"/>
      <c r="L49" s="1228"/>
      <c r="M49" s="1228"/>
      <c r="N49" s="1228"/>
      <c r="O49" s="1228"/>
      <c r="P49" s="1228"/>
      <c r="Q49" s="1228"/>
      <c r="R49" s="652"/>
      <c r="S49" s="635"/>
      <c r="T49" s="636" t="s">
        <v>66</v>
      </c>
      <c r="U49" s="637">
        <v>0</v>
      </c>
      <c r="V49" s="637"/>
      <c r="W49" s="638"/>
      <c r="X49" s="636" t="s">
        <v>67</v>
      </c>
      <c r="Y49" s="637">
        <v>0</v>
      </c>
      <c r="Z49" s="637"/>
      <c r="AA49" s="638"/>
      <c r="AB49" s="636" t="s">
        <v>68</v>
      </c>
      <c r="AC49" s="637">
        <v>0</v>
      </c>
      <c r="AD49" s="637"/>
      <c r="AE49" s="638"/>
      <c r="AF49" s="636" t="s">
        <v>69</v>
      </c>
      <c r="AG49" s="637">
        <v>0</v>
      </c>
      <c r="AH49" s="637"/>
      <c r="AI49" s="638"/>
      <c r="AJ49" s="636" t="s">
        <v>70</v>
      </c>
      <c r="AK49" s="637">
        <v>0</v>
      </c>
      <c r="AL49" s="638"/>
      <c r="AM49" s="639">
        <f>U49+Y49+AC49+AG49+AK49</f>
        <v>0</v>
      </c>
      <c r="AN49" s="560"/>
    </row>
    <row r="50" spans="1:40" s="289" customFormat="1" ht="3" customHeight="1" x14ac:dyDescent="0.2">
      <c r="B50" s="373"/>
      <c r="C50" s="311"/>
      <c r="D50" s="72"/>
      <c r="E50" s="355"/>
      <c r="F50" s="368"/>
      <c r="G50" s="368"/>
      <c r="H50" s="368"/>
      <c r="I50" s="368"/>
      <c r="J50" s="368"/>
      <c r="K50" s="368"/>
      <c r="L50" s="368"/>
      <c r="M50" s="368"/>
      <c r="N50" s="368"/>
      <c r="O50" s="368"/>
      <c r="P50" s="368"/>
      <c r="Q50" s="368"/>
      <c r="R50" s="368"/>
      <c r="U50" s="299"/>
      <c r="V50" s="299"/>
      <c r="Y50" s="299"/>
      <c r="Z50" s="299"/>
      <c r="AC50" s="299"/>
      <c r="AD50" s="299"/>
      <c r="AG50" s="299"/>
      <c r="AH50" s="299"/>
      <c r="AK50" s="299"/>
      <c r="AM50" s="299"/>
      <c r="AN50" s="560"/>
    </row>
    <row r="51" spans="1:40" s="289" customFormat="1" x14ac:dyDescent="0.2">
      <c r="A51" s="1"/>
      <c r="B51" s="386"/>
      <c r="C51" s="648"/>
      <c r="D51" s="646"/>
      <c r="E51" s="646"/>
      <c r="F51" s="646"/>
      <c r="G51" s="646"/>
      <c r="H51" s="646"/>
      <c r="I51" s="646"/>
      <c r="J51" s="646"/>
      <c r="K51" s="646"/>
      <c r="L51" s="646"/>
      <c r="M51" s="1232" t="s">
        <v>190</v>
      </c>
      <c r="N51" s="1232"/>
      <c r="O51" s="649"/>
      <c r="P51" s="762">
        <v>0</v>
      </c>
      <c r="Q51" s="653"/>
      <c r="R51" s="646"/>
      <c r="S51" s="645"/>
      <c r="T51" s="736" t="s">
        <v>66</v>
      </c>
      <c r="U51" s="737">
        <f>U49*P51</f>
        <v>0</v>
      </c>
      <c r="V51" s="737"/>
      <c r="W51" s="645"/>
      <c r="X51" s="736" t="s">
        <v>67</v>
      </c>
      <c r="Y51" s="737">
        <f>Y49*P51</f>
        <v>0</v>
      </c>
      <c r="Z51" s="737"/>
      <c r="AA51" s="645"/>
      <c r="AB51" s="736" t="s">
        <v>68</v>
      </c>
      <c r="AC51" s="737">
        <f>AC49*P51</f>
        <v>0</v>
      </c>
      <c r="AD51" s="737"/>
      <c r="AE51" s="645"/>
      <c r="AF51" s="736" t="s">
        <v>69</v>
      </c>
      <c r="AG51" s="737">
        <f>AG49*P51</f>
        <v>0</v>
      </c>
      <c r="AH51" s="737"/>
      <c r="AI51" s="645"/>
      <c r="AJ51" s="736" t="s">
        <v>70</v>
      </c>
      <c r="AK51" s="737">
        <f>AK49*P51</f>
        <v>0</v>
      </c>
      <c r="AL51" s="646"/>
      <c r="AM51" s="647">
        <f>U51+Y51+AC51+AG51+AK51</f>
        <v>0</v>
      </c>
      <c r="AN51" s="560"/>
    </row>
    <row r="52" spans="1:40" s="289" customFormat="1" ht="5.25" customHeight="1" thickBot="1" x14ac:dyDescent="0.25">
      <c r="A52" s="1"/>
      <c r="B52" s="386"/>
      <c r="C52" s="1"/>
      <c r="D52" s="1"/>
      <c r="E52" s="1"/>
      <c r="F52" s="1"/>
      <c r="G52" s="1"/>
      <c r="H52" s="1"/>
      <c r="I52" s="1"/>
      <c r="J52" s="1"/>
      <c r="K52" s="1"/>
      <c r="L52" s="1"/>
      <c r="M52" s="77"/>
      <c r="N52" s="77"/>
      <c r="O52" s="77"/>
      <c r="P52" s="561"/>
      <c r="Q52" s="1"/>
      <c r="R52" s="1"/>
      <c r="S52" s="160"/>
      <c r="T52" s="71"/>
      <c r="U52" s="20"/>
      <c r="V52" s="20"/>
      <c r="W52" s="1"/>
      <c r="X52" s="71"/>
      <c r="Y52" s="20"/>
      <c r="Z52" s="20"/>
      <c r="AA52" s="1"/>
      <c r="AB52" s="71"/>
      <c r="AC52" s="20"/>
      <c r="AD52" s="20"/>
      <c r="AE52" s="1"/>
      <c r="AF52" s="71"/>
      <c r="AG52" s="20"/>
      <c r="AH52" s="20"/>
      <c r="AI52" s="1"/>
      <c r="AJ52" s="71"/>
      <c r="AK52" s="20"/>
      <c r="AL52" s="1"/>
      <c r="AM52" s="20"/>
      <c r="AN52" s="560"/>
    </row>
    <row r="53" spans="1:40" s="289" customFormat="1" ht="13.5" thickBot="1" x14ac:dyDescent="0.25">
      <c r="A53" s="1"/>
      <c r="B53" s="386"/>
      <c r="C53" s="94"/>
      <c r="D53" s="95"/>
      <c r="E53" s="95"/>
      <c r="F53" s="95"/>
      <c r="G53" s="95"/>
      <c r="H53" s="95"/>
      <c r="I53" s="95"/>
      <c r="J53" s="95"/>
      <c r="K53" s="95"/>
      <c r="L53" s="1084" t="s">
        <v>191</v>
      </c>
      <c r="M53" s="1084"/>
      <c r="N53" s="1084"/>
      <c r="O53" s="1084"/>
      <c r="P53" s="1084"/>
      <c r="Q53" s="95"/>
      <c r="R53" s="95"/>
      <c r="S53" s="102"/>
      <c r="T53" s="96" t="s">
        <v>66</v>
      </c>
      <c r="U53" s="97">
        <f>U47+U51</f>
        <v>0</v>
      </c>
      <c r="V53" s="97"/>
      <c r="W53" s="95"/>
      <c r="X53" s="96" t="s">
        <v>67</v>
      </c>
      <c r="Y53" s="97">
        <f>Y47+Y51</f>
        <v>0</v>
      </c>
      <c r="Z53" s="97"/>
      <c r="AA53" s="95"/>
      <c r="AB53" s="96" t="s">
        <v>68</v>
      </c>
      <c r="AC53" s="97">
        <f>AC47+AC51</f>
        <v>0</v>
      </c>
      <c r="AD53" s="97"/>
      <c r="AE53" s="95"/>
      <c r="AF53" s="96" t="s">
        <v>69</v>
      </c>
      <c r="AG53" s="97">
        <f>AG47+AG51</f>
        <v>0</v>
      </c>
      <c r="AH53" s="97"/>
      <c r="AI53" s="95"/>
      <c r="AJ53" s="96" t="s">
        <v>70</v>
      </c>
      <c r="AK53" s="97">
        <f>AK47+AK51</f>
        <v>0</v>
      </c>
      <c r="AL53" s="95"/>
      <c r="AM53" s="98">
        <f>U53+Y53+AC53+AG53+AK53</f>
        <v>0</v>
      </c>
      <c r="AN53" s="560"/>
    </row>
    <row r="54" spans="1:40" s="289" customFormat="1" ht="11.25" customHeight="1" thickBot="1" x14ac:dyDescent="0.25">
      <c r="B54" s="658"/>
      <c r="C54" s="659"/>
      <c r="D54" s="660"/>
      <c r="E54" s="661"/>
      <c r="F54" s="662"/>
      <c r="G54" s="662"/>
      <c r="H54" s="662"/>
      <c r="I54" s="662"/>
      <c r="J54" s="662"/>
      <c r="K54" s="662"/>
      <c r="L54" s="662"/>
      <c r="M54" s="662"/>
      <c r="N54" s="662"/>
      <c r="O54" s="662"/>
      <c r="P54" s="662"/>
      <c r="Q54" s="662"/>
      <c r="R54" s="662"/>
      <c r="S54" s="321"/>
      <c r="T54" s="321"/>
      <c r="U54" s="319"/>
      <c r="V54" s="319"/>
      <c r="W54" s="321"/>
      <c r="X54" s="321"/>
      <c r="Y54" s="319"/>
      <c r="Z54" s="319"/>
      <c r="AA54" s="321"/>
      <c r="AB54" s="321"/>
      <c r="AC54" s="319"/>
      <c r="AD54" s="319"/>
      <c r="AE54" s="321"/>
      <c r="AF54" s="321"/>
      <c r="AG54" s="319"/>
      <c r="AH54" s="319"/>
      <c r="AI54" s="321"/>
      <c r="AJ54" s="321"/>
      <c r="AK54" s="319"/>
      <c r="AL54" s="321"/>
      <c r="AM54" s="319"/>
      <c r="AN54" s="657"/>
    </row>
    <row r="55" spans="1:40" s="289" customFormat="1" ht="31.5" customHeight="1" thickBot="1" x14ac:dyDescent="0.25">
      <c r="A55" s="1"/>
      <c r="B55" s="1"/>
      <c r="C55" s="70"/>
      <c r="D55" s="70"/>
      <c r="E55" s="70"/>
      <c r="F55" s="70"/>
      <c r="G55" s="70"/>
      <c r="H55" s="70"/>
      <c r="I55" s="70"/>
      <c r="J55" s="70"/>
      <c r="K55" s="70"/>
      <c r="L55" s="70"/>
      <c r="M55" s="70"/>
      <c r="N55" s="70"/>
      <c r="O55" s="70"/>
      <c r="P55" s="70"/>
      <c r="Q55" s="70"/>
      <c r="R55" s="70"/>
      <c r="S55" s="1"/>
      <c r="T55" s="71"/>
      <c r="U55" s="20"/>
      <c r="V55" s="20"/>
      <c r="W55" s="1"/>
      <c r="X55" s="71"/>
      <c r="Y55" s="20"/>
      <c r="Z55" s="20"/>
      <c r="AA55" s="1"/>
      <c r="AB55" s="71"/>
      <c r="AC55" s="20"/>
      <c r="AD55" s="20"/>
      <c r="AE55" s="1"/>
      <c r="AF55" s="71"/>
      <c r="AG55" s="20"/>
      <c r="AH55" s="20"/>
      <c r="AI55" s="1"/>
      <c r="AJ55" s="71"/>
      <c r="AK55" s="20"/>
      <c r="AL55" s="1"/>
      <c r="AM55" s="20"/>
    </row>
    <row r="56" spans="1:40" ht="9.75" customHeight="1" thickBot="1" x14ac:dyDescent="0.25">
      <c r="B56" s="553"/>
      <c r="C56" s="556"/>
      <c r="D56" s="556"/>
      <c r="E56" s="556"/>
      <c r="F56" s="556"/>
      <c r="G56" s="556"/>
      <c r="H56" s="556"/>
      <c r="I56" s="556"/>
      <c r="J56" s="556"/>
      <c r="K56" s="556"/>
      <c r="L56" s="556"/>
      <c r="M56" s="556"/>
      <c r="N56" s="556"/>
      <c r="O56" s="556"/>
      <c r="P56" s="556"/>
      <c r="Q56" s="556"/>
      <c r="R56" s="556"/>
      <c r="S56" s="654"/>
      <c r="T56" s="654"/>
      <c r="U56" s="654"/>
      <c r="V56" s="655"/>
      <c r="W56" s="654"/>
      <c r="X56" s="654"/>
      <c r="Y56" s="654"/>
      <c r="Z56" s="655"/>
      <c r="AA56" s="654"/>
      <c r="AB56" s="654"/>
      <c r="AC56" s="654"/>
      <c r="AD56" s="655"/>
      <c r="AE56" s="654"/>
      <c r="AF56" s="654"/>
      <c r="AG56" s="654"/>
      <c r="AH56" s="655"/>
      <c r="AI56" s="654"/>
      <c r="AJ56" s="654"/>
      <c r="AK56" s="654"/>
      <c r="AL56" s="309"/>
      <c r="AM56" s="309"/>
      <c r="AN56" s="656"/>
    </row>
    <row r="57" spans="1:40" ht="15" customHeight="1" thickBot="1" x14ac:dyDescent="0.25">
      <c r="A57" s="67"/>
      <c r="B57" s="554"/>
      <c r="C57" s="1249" t="s">
        <v>194</v>
      </c>
      <c r="D57" s="1249"/>
      <c r="E57" s="1250"/>
      <c r="F57" s="1250"/>
      <c r="G57" s="1250"/>
      <c r="H57" s="1250"/>
      <c r="I57" s="1250"/>
      <c r="J57" s="1250"/>
      <c r="K57" s="1250"/>
      <c r="L57" s="1250"/>
      <c r="M57" s="1250"/>
      <c r="N57" s="1250"/>
      <c r="O57" s="1250"/>
      <c r="P57" s="1250"/>
      <c r="Q57" s="16"/>
      <c r="R57" s="16"/>
      <c r="S57" s="629" t="s">
        <v>18</v>
      </c>
      <c r="T57" s="630"/>
      <c r="U57" s="632" t="s">
        <v>19</v>
      </c>
      <c r="V57" s="106"/>
      <c r="W57" s="587" t="s">
        <v>18</v>
      </c>
      <c r="X57" s="588"/>
      <c r="Y57" s="589" t="s">
        <v>20</v>
      </c>
      <c r="Z57" s="106"/>
      <c r="AA57" s="584" t="s">
        <v>18</v>
      </c>
      <c r="AB57" s="585"/>
      <c r="AC57" s="586" t="s">
        <v>21</v>
      </c>
      <c r="AD57" s="106"/>
      <c r="AE57" s="587" t="s">
        <v>18</v>
      </c>
      <c r="AF57" s="588"/>
      <c r="AG57" s="589" t="s">
        <v>22</v>
      </c>
      <c r="AH57" s="106"/>
      <c r="AI57" s="629" t="s">
        <v>18</v>
      </c>
      <c r="AJ57" s="630"/>
      <c r="AK57" s="632" t="s">
        <v>23</v>
      </c>
      <c r="AL57" s="106"/>
      <c r="AM57" s="107" t="s">
        <v>24</v>
      </c>
      <c r="AN57" s="557"/>
    </row>
    <row r="58" spans="1:40" ht="3" customHeight="1" x14ac:dyDescent="0.2">
      <c r="A58" s="67"/>
      <c r="B58" s="554"/>
      <c r="C58" s="70"/>
      <c r="D58" s="457"/>
      <c r="E58" s="457"/>
      <c r="F58" s="457"/>
      <c r="G58" s="457"/>
      <c r="H58" s="457"/>
      <c r="I58" s="457"/>
      <c r="J58" s="457"/>
      <c r="K58" s="457"/>
      <c r="L58" s="457"/>
      <c r="M58" s="457"/>
      <c r="N58" s="457"/>
      <c r="O58" s="457"/>
      <c r="P58" s="457"/>
      <c r="Q58" s="16"/>
      <c r="R58" s="16"/>
      <c r="S58" s="106"/>
      <c r="T58" s="106"/>
      <c r="U58" s="106"/>
      <c r="V58" s="106"/>
      <c r="W58" s="106"/>
      <c r="X58" s="106"/>
      <c r="Y58" s="106"/>
      <c r="Z58" s="106"/>
      <c r="AA58" s="106"/>
      <c r="AB58" s="106"/>
      <c r="AC58" s="106"/>
      <c r="AD58" s="106"/>
      <c r="AE58" s="106"/>
      <c r="AF58" s="106"/>
      <c r="AG58" s="106"/>
      <c r="AH58" s="106"/>
      <c r="AI58" s="106"/>
      <c r="AJ58" s="106"/>
      <c r="AK58" s="106"/>
      <c r="AL58" s="106"/>
      <c r="AM58" s="106"/>
      <c r="AN58" s="557"/>
    </row>
    <row r="59" spans="1:40" s="289" customFormat="1" ht="12.75" customHeight="1" x14ac:dyDescent="0.2">
      <c r="B59" s="373"/>
      <c r="C59" s="311"/>
      <c r="D59" s="72" t="s">
        <v>185</v>
      </c>
      <c r="E59" s="16"/>
      <c r="F59" s="1231" t="s">
        <v>641</v>
      </c>
      <c r="G59" s="1231"/>
      <c r="H59" s="1231"/>
      <c r="I59" s="1231"/>
      <c r="J59" s="1231"/>
      <c r="K59" s="1231"/>
      <c r="L59" s="1231"/>
      <c r="M59" s="1231"/>
      <c r="N59" s="1231"/>
      <c r="O59" s="1231"/>
      <c r="P59" s="1231"/>
      <c r="Q59" s="1231"/>
      <c r="R59" s="650"/>
      <c r="S59" s="558"/>
      <c r="T59" s="558"/>
      <c r="U59" s="559">
        <v>0</v>
      </c>
      <c r="V59" s="299"/>
      <c r="W59" s="558"/>
      <c r="X59" s="558"/>
      <c r="Y59" s="559">
        <v>0</v>
      </c>
      <c r="Z59" s="299"/>
      <c r="AA59" s="558"/>
      <c r="AB59" s="558"/>
      <c r="AC59" s="559">
        <v>0</v>
      </c>
      <c r="AD59" s="299"/>
      <c r="AE59" s="558"/>
      <c r="AF59" s="558"/>
      <c r="AG59" s="559">
        <v>0</v>
      </c>
      <c r="AH59" s="299"/>
      <c r="AI59" s="558"/>
      <c r="AJ59" s="558"/>
      <c r="AK59" s="559">
        <v>0</v>
      </c>
      <c r="AM59" s="306">
        <f t="shared" ref="AM59" si="3">U59+Y59+AC59+AG59+AK59</f>
        <v>0</v>
      </c>
      <c r="AN59" s="560"/>
    </row>
    <row r="60" spans="1:40" s="289" customFormat="1" ht="6" customHeight="1" x14ac:dyDescent="0.2">
      <c r="B60" s="373"/>
      <c r="C60" s="176"/>
      <c r="D60" s="1229"/>
      <c r="E60" s="1229"/>
      <c r="F60" s="1229"/>
      <c r="G60" s="1229"/>
      <c r="H60" s="1229"/>
      <c r="I60" s="1229"/>
      <c r="J60" s="1229"/>
      <c r="K60" s="1229"/>
      <c r="L60" s="1229"/>
      <c r="M60" s="1229"/>
      <c r="N60" s="1229"/>
      <c r="O60" s="1229"/>
      <c r="P60" s="1229"/>
      <c r="Q60" s="1229"/>
      <c r="R60" s="485"/>
      <c r="U60" s="299"/>
      <c r="V60" s="299"/>
      <c r="Y60" s="299"/>
      <c r="Z60" s="299"/>
      <c r="AC60" s="299"/>
      <c r="AD60" s="299"/>
      <c r="AG60" s="299"/>
      <c r="AH60" s="299"/>
      <c r="AK60" s="299"/>
      <c r="AM60" s="299"/>
      <c r="AN60" s="560"/>
    </row>
    <row r="61" spans="1:40" s="289" customFormat="1" ht="14.25" customHeight="1" x14ac:dyDescent="0.2">
      <c r="A61" s="67"/>
      <c r="B61" s="554"/>
      <c r="C61" s="521"/>
      <c r="D61" s="72" t="s">
        <v>186</v>
      </c>
      <c r="E61" s="16"/>
      <c r="F61" s="1230" t="s">
        <v>187</v>
      </c>
      <c r="G61" s="1231"/>
      <c r="H61" s="1231"/>
      <c r="I61" s="1231"/>
      <c r="J61" s="1231"/>
      <c r="K61" s="1231"/>
      <c r="L61" s="1231"/>
      <c r="M61" s="1231"/>
      <c r="N61" s="1231"/>
      <c r="O61" s="1231"/>
      <c r="P61" s="1231"/>
      <c r="Q61" s="1231"/>
      <c r="R61" s="650"/>
      <c r="S61" s="563"/>
      <c r="T61" s="563"/>
      <c r="U61" s="739">
        <v>0</v>
      </c>
      <c r="V61" s="552"/>
      <c r="W61" s="738"/>
      <c r="X61" s="738"/>
      <c r="Y61" s="739">
        <v>0</v>
      </c>
      <c r="Z61" s="552"/>
      <c r="AA61" s="738"/>
      <c r="AB61" s="738"/>
      <c r="AC61" s="739">
        <v>0</v>
      </c>
      <c r="AD61" s="552"/>
      <c r="AE61" s="738"/>
      <c r="AF61" s="738"/>
      <c r="AG61" s="739">
        <v>0</v>
      </c>
      <c r="AH61" s="552"/>
      <c r="AI61" s="738"/>
      <c r="AJ61" s="738"/>
      <c r="AK61" s="739">
        <v>0</v>
      </c>
      <c r="AM61" s="306">
        <v>0</v>
      </c>
      <c r="AN61" s="560"/>
    </row>
    <row r="62" spans="1:40" s="289" customFormat="1" ht="7.5" customHeight="1" x14ac:dyDescent="0.2">
      <c r="B62" s="373"/>
      <c r="C62" s="311"/>
      <c r="D62" s="72"/>
      <c r="E62" s="355"/>
      <c r="F62" s="368"/>
      <c r="G62" s="368"/>
      <c r="H62" s="368"/>
      <c r="I62" s="368"/>
      <c r="J62" s="368"/>
      <c r="K62" s="368"/>
      <c r="L62" s="368"/>
      <c r="M62" s="368"/>
      <c r="N62" s="368"/>
      <c r="O62" s="368"/>
      <c r="P62" s="368"/>
      <c r="Q62" s="368"/>
      <c r="R62" s="368"/>
      <c r="U62" s="299"/>
      <c r="V62" s="299"/>
      <c r="Y62" s="299"/>
      <c r="Z62" s="299"/>
      <c r="AC62" s="299"/>
      <c r="AD62" s="299"/>
      <c r="AG62" s="299"/>
      <c r="AH62" s="299"/>
      <c r="AK62" s="299"/>
      <c r="AM62" s="299"/>
      <c r="AN62" s="560"/>
    </row>
    <row r="63" spans="1:40" s="289" customFormat="1" x14ac:dyDescent="0.2">
      <c r="A63" s="1"/>
      <c r="B63" s="386"/>
      <c r="C63" s="1225" t="s">
        <v>188</v>
      </c>
      <c r="D63" s="1226"/>
      <c r="E63" s="1226"/>
      <c r="F63" s="1226"/>
      <c r="G63" s="1226"/>
      <c r="H63" s="1226"/>
      <c r="I63" s="1226"/>
      <c r="J63" s="1226"/>
      <c r="K63" s="1226"/>
      <c r="L63" s="1226"/>
      <c r="M63" s="1226"/>
      <c r="N63" s="1226"/>
      <c r="O63" s="1226"/>
      <c r="P63" s="1226"/>
      <c r="Q63" s="1226"/>
      <c r="R63" s="651"/>
      <c r="S63" s="640"/>
      <c r="T63" s="641" t="s">
        <v>66</v>
      </c>
      <c r="U63" s="642">
        <f>U59+U61</f>
        <v>0</v>
      </c>
      <c r="V63" s="642"/>
      <c r="W63" s="643"/>
      <c r="X63" s="641" t="s">
        <v>67</v>
      </c>
      <c r="Y63" s="642">
        <f>Y59+Y61</f>
        <v>0</v>
      </c>
      <c r="Z63" s="642"/>
      <c r="AA63" s="643"/>
      <c r="AB63" s="641" t="s">
        <v>68</v>
      </c>
      <c r="AC63" s="642">
        <f>AC59+AC61</f>
        <v>0</v>
      </c>
      <c r="AD63" s="642"/>
      <c r="AE63" s="643"/>
      <c r="AF63" s="641" t="s">
        <v>69</v>
      </c>
      <c r="AG63" s="642">
        <f>AG59+AG61</f>
        <v>0</v>
      </c>
      <c r="AH63" s="642"/>
      <c r="AI63" s="643"/>
      <c r="AJ63" s="641" t="s">
        <v>70</v>
      </c>
      <c r="AK63" s="642">
        <f>AK59+AK61</f>
        <v>0</v>
      </c>
      <c r="AL63" s="643"/>
      <c r="AM63" s="644">
        <f>U63+Y63+AC63+AG63+AK63</f>
        <v>0</v>
      </c>
      <c r="AN63" s="560"/>
    </row>
    <row r="64" spans="1:40" s="289" customFormat="1" ht="3.75" customHeight="1" x14ac:dyDescent="0.2">
      <c r="A64" s="1"/>
      <c r="B64" s="386"/>
      <c r="C64" s="70"/>
      <c r="D64" s="70"/>
      <c r="E64" s="70"/>
      <c r="F64" s="70"/>
      <c r="G64" s="70"/>
      <c r="H64" s="70"/>
      <c r="I64" s="70"/>
      <c r="J64" s="70"/>
      <c r="K64" s="70"/>
      <c r="L64" s="70"/>
      <c r="M64" s="70"/>
      <c r="N64" s="70"/>
      <c r="O64" s="70"/>
      <c r="P64" s="70"/>
      <c r="Q64" s="70"/>
      <c r="R64" s="70"/>
      <c r="S64" s="1"/>
      <c r="T64" s="71"/>
      <c r="U64" s="20"/>
      <c r="V64" s="20"/>
      <c r="W64" s="1"/>
      <c r="X64" s="71"/>
      <c r="Y64" s="20"/>
      <c r="Z64" s="20"/>
      <c r="AA64" s="1"/>
      <c r="AB64" s="71"/>
      <c r="AC64" s="20"/>
      <c r="AD64" s="20"/>
      <c r="AE64" s="1"/>
      <c r="AF64" s="71"/>
      <c r="AG64" s="20"/>
      <c r="AH64" s="20"/>
      <c r="AI64" s="1"/>
      <c r="AJ64" s="71"/>
      <c r="AK64" s="20"/>
      <c r="AL64" s="1"/>
      <c r="AM64" s="20"/>
      <c r="AN64" s="560"/>
    </row>
    <row r="65" spans="1:40" s="289" customFormat="1" x14ac:dyDescent="0.2">
      <c r="A65" s="1"/>
      <c r="B65" s="386"/>
      <c r="C65" s="1227" t="s">
        <v>189</v>
      </c>
      <c r="D65" s="1228"/>
      <c r="E65" s="1228"/>
      <c r="F65" s="1228"/>
      <c r="G65" s="1228"/>
      <c r="H65" s="1228"/>
      <c r="I65" s="1228"/>
      <c r="J65" s="1228"/>
      <c r="K65" s="1228"/>
      <c r="L65" s="1228"/>
      <c r="M65" s="1228"/>
      <c r="N65" s="1228"/>
      <c r="O65" s="1228"/>
      <c r="P65" s="1228"/>
      <c r="Q65" s="1228"/>
      <c r="R65" s="652"/>
      <c r="S65" s="635"/>
      <c r="T65" s="636" t="s">
        <v>66</v>
      </c>
      <c r="U65" s="637">
        <v>0</v>
      </c>
      <c r="V65" s="637"/>
      <c r="W65" s="638"/>
      <c r="X65" s="636" t="s">
        <v>67</v>
      </c>
      <c r="Y65" s="637">
        <v>0</v>
      </c>
      <c r="Z65" s="637"/>
      <c r="AA65" s="638"/>
      <c r="AB65" s="636" t="s">
        <v>68</v>
      </c>
      <c r="AC65" s="637">
        <v>0</v>
      </c>
      <c r="AD65" s="637"/>
      <c r="AE65" s="638"/>
      <c r="AF65" s="636" t="s">
        <v>69</v>
      </c>
      <c r="AG65" s="637">
        <v>0</v>
      </c>
      <c r="AH65" s="637"/>
      <c r="AI65" s="638"/>
      <c r="AJ65" s="636" t="s">
        <v>70</v>
      </c>
      <c r="AK65" s="637">
        <v>0</v>
      </c>
      <c r="AL65" s="638"/>
      <c r="AM65" s="639">
        <f>U65+Y65+AC65+AG65+AK65</f>
        <v>0</v>
      </c>
      <c r="AN65" s="560"/>
    </row>
    <row r="66" spans="1:40" s="289" customFormat="1" ht="3" customHeight="1" x14ac:dyDescent="0.2">
      <c r="B66" s="373"/>
      <c r="C66" s="311"/>
      <c r="D66" s="72"/>
      <c r="E66" s="355"/>
      <c r="F66" s="368"/>
      <c r="G66" s="368"/>
      <c r="H66" s="368"/>
      <c r="I66" s="368"/>
      <c r="J66" s="368"/>
      <c r="K66" s="368"/>
      <c r="L66" s="368"/>
      <c r="M66" s="368"/>
      <c r="N66" s="368"/>
      <c r="O66" s="368"/>
      <c r="P66" s="368"/>
      <c r="Q66" s="368"/>
      <c r="R66" s="368"/>
      <c r="U66" s="299"/>
      <c r="V66" s="299"/>
      <c r="Y66" s="299"/>
      <c r="Z66" s="299"/>
      <c r="AC66" s="299"/>
      <c r="AD66" s="299"/>
      <c r="AG66" s="299"/>
      <c r="AH66" s="299"/>
      <c r="AK66" s="299"/>
      <c r="AM66" s="299"/>
      <c r="AN66" s="560"/>
    </row>
    <row r="67" spans="1:40" s="289" customFormat="1" x14ac:dyDescent="0.2">
      <c r="A67" s="1"/>
      <c r="B67" s="386"/>
      <c r="C67" s="648"/>
      <c r="D67" s="646"/>
      <c r="E67" s="646"/>
      <c r="F67" s="646"/>
      <c r="G67" s="646"/>
      <c r="H67" s="646"/>
      <c r="I67" s="646"/>
      <c r="J67" s="646"/>
      <c r="K67" s="646"/>
      <c r="L67" s="646"/>
      <c r="M67" s="1232" t="s">
        <v>190</v>
      </c>
      <c r="N67" s="1232"/>
      <c r="O67" s="649"/>
      <c r="P67" s="762">
        <v>0</v>
      </c>
      <c r="Q67" s="653"/>
      <c r="R67" s="646"/>
      <c r="S67" s="645"/>
      <c r="T67" s="736" t="s">
        <v>66</v>
      </c>
      <c r="U67" s="737">
        <f>U65*P67</f>
        <v>0</v>
      </c>
      <c r="V67" s="737"/>
      <c r="W67" s="645"/>
      <c r="X67" s="736" t="s">
        <v>67</v>
      </c>
      <c r="Y67" s="737">
        <f>Y65*P67</f>
        <v>0</v>
      </c>
      <c r="Z67" s="737"/>
      <c r="AA67" s="645"/>
      <c r="AB67" s="736" t="s">
        <v>68</v>
      </c>
      <c r="AC67" s="737">
        <f>AC65*P67</f>
        <v>0</v>
      </c>
      <c r="AD67" s="737"/>
      <c r="AE67" s="645"/>
      <c r="AF67" s="736" t="s">
        <v>69</v>
      </c>
      <c r="AG67" s="737">
        <f>AG65*P67</f>
        <v>0</v>
      </c>
      <c r="AH67" s="737"/>
      <c r="AI67" s="645"/>
      <c r="AJ67" s="736" t="s">
        <v>70</v>
      </c>
      <c r="AK67" s="737">
        <f>AK65*P67</f>
        <v>0</v>
      </c>
      <c r="AL67" s="646"/>
      <c r="AM67" s="647">
        <f>U67+Y67+AC67+AG67+AK67</f>
        <v>0</v>
      </c>
      <c r="AN67" s="560"/>
    </row>
    <row r="68" spans="1:40" s="289" customFormat="1" ht="5.25" customHeight="1" thickBot="1" x14ac:dyDescent="0.25">
      <c r="A68" s="1"/>
      <c r="B68" s="386"/>
      <c r="C68" s="1"/>
      <c r="D68" s="1"/>
      <c r="E68" s="1"/>
      <c r="F68" s="1"/>
      <c r="G68" s="1"/>
      <c r="H68" s="1"/>
      <c r="I68" s="1"/>
      <c r="J68" s="1"/>
      <c r="K68" s="1"/>
      <c r="L68" s="1"/>
      <c r="M68" s="77"/>
      <c r="N68" s="77"/>
      <c r="O68" s="77"/>
      <c r="P68" s="561"/>
      <c r="Q68" s="1"/>
      <c r="R68" s="1"/>
      <c r="S68" s="160"/>
      <c r="T68" s="71"/>
      <c r="U68" s="20"/>
      <c r="V68" s="20"/>
      <c r="W68" s="1"/>
      <c r="X68" s="71"/>
      <c r="Y68" s="20"/>
      <c r="Z68" s="20"/>
      <c r="AA68" s="1"/>
      <c r="AB68" s="71"/>
      <c r="AC68" s="20"/>
      <c r="AD68" s="20"/>
      <c r="AE68" s="1"/>
      <c r="AF68" s="71"/>
      <c r="AG68" s="20"/>
      <c r="AH68" s="20"/>
      <c r="AI68" s="1"/>
      <c r="AJ68" s="71"/>
      <c r="AK68" s="20"/>
      <c r="AL68" s="1"/>
      <c r="AM68" s="20"/>
      <c r="AN68" s="560"/>
    </row>
    <row r="69" spans="1:40" s="289" customFormat="1" ht="13.5" thickBot="1" x14ac:dyDescent="0.25">
      <c r="A69" s="1"/>
      <c r="B69" s="386"/>
      <c r="C69" s="94"/>
      <c r="D69" s="95"/>
      <c r="E69" s="95"/>
      <c r="F69" s="95"/>
      <c r="G69" s="95"/>
      <c r="H69" s="95"/>
      <c r="I69" s="95"/>
      <c r="J69" s="95"/>
      <c r="K69" s="95"/>
      <c r="L69" s="1084" t="s">
        <v>191</v>
      </c>
      <c r="M69" s="1084"/>
      <c r="N69" s="1084"/>
      <c r="O69" s="1084"/>
      <c r="P69" s="1084"/>
      <c r="Q69" s="95"/>
      <c r="R69" s="95"/>
      <c r="S69" s="102"/>
      <c r="T69" s="96" t="s">
        <v>66</v>
      </c>
      <c r="U69" s="97">
        <f>U63+U67</f>
        <v>0</v>
      </c>
      <c r="V69" s="97"/>
      <c r="W69" s="95"/>
      <c r="X69" s="96" t="s">
        <v>67</v>
      </c>
      <c r="Y69" s="97">
        <f>Y63+Y67</f>
        <v>0</v>
      </c>
      <c r="Z69" s="97"/>
      <c r="AA69" s="95"/>
      <c r="AB69" s="96" t="s">
        <v>68</v>
      </c>
      <c r="AC69" s="97">
        <f>AC63+AC67</f>
        <v>0</v>
      </c>
      <c r="AD69" s="97"/>
      <c r="AE69" s="95"/>
      <c r="AF69" s="96" t="s">
        <v>69</v>
      </c>
      <c r="AG69" s="97">
        <f>AG63+AG67</f>
        <v>0</v>
      </c>
      <c r="AH69" s="97"/>
      <c r="AI69" s="95"/>
      <c r="AJ69" s="96" t="s">
        <v>70</v>
      </c>
      <c r="AK69" s="97">
        <f>AK63+AK67</f>
        <v>0</v>
      </c>
      <c r="AL69" s="95"/>
      <c r="AM69" s="98">
        <f>U69+Y69+AC69+AG69+AK69</f>
        <v>0</v>
      </c>
      <c r="AN69" s="560"/>
    </row>
    <row r="70" spans="1:40" s="289" customFormat="1" ht="11.25" customHeight="1" thickBot="1" x14ac:dyDescent="0.25">
      <c r="B70" s="658"/>
      <c r="C70" s="659"/>
      <c r="D70" s="660"/>
      <c r="E70" s="661"/>
      <c r="F70" s="662"/>
      <c r="G70" s="662"/>
      <c r="H70" s="662"/>
      <c r="I70" s="662"/>
      <c r="J70" s="662"/>
      <c r="K70" s="662"/>
      <c r="L70" s="662"/>
      <c r="M70" s="662"/>
      <c r="N70" s="662"/>
      <c r="O70" s="662"/>
      <c r="P70" s="662"/>
      <c r="Q70" s="662"/>
      <c r="R70" s="662"/>
      <c r="S70" s="321"/>
      <c r="T70" s="321"/>
      <c r="U70" s="319"/>
      <c r="V70" s="319"/>
      <c r="W70" s="321"/>
      <c r="X70" s="321"/>
      <c r="Y70" s="319"/>
      <c r="Z70" s="319"/>
      <c r="AA70" s="321"/>
      <c r="AB70" s="321"/>
      <c r="AC70" s="319"/>
      <c r="AD70" s="319"/>
      <c r="AE70" s="321"/>
      <c r="AF70" s="321"/>
      <c r="AG70" s="319"/>
      <c r="AH70" s="319"/>
      <c r="AI70" s="321"/>
      <c r="AJ70" s="321"/>
      <c r="AK70" s="319"/>
      <c r="AL70" s="321"/>
      <c r="AM70" s="319"/>
      <c r="AN70" s="657"/>
    </row>
    <row r="71" spans="1:40" s="289" customFormat="1" ht="28.5" customHeight="1" thickBot="1" x14ac:dyDescent="0.25">
      <c r="A71" s="1"/>
      <c r="B71" s="1"/>
      <c r="C71" s="70"/>
      <c r="D71" s="70"/>
      <c r="E71" s="70"/>
      <c r="F71" s="70"/>
      <c r="G71" s="70"/>
      <c r="H71" s="70"/>
      <c r="I71" s="70"/>
      <c r="J71" s="70"/>
      <c r="K71" s="70"/>
      <c r="L71" s="70"/>
      <c r="M71" s="70"/>
      <c r="N71" s="70"/>
      <c r="O71" s="70"/>
      <c r="P71" s="70"/>
      <c r="Q71" s="70"/>
      <c r="R71" s="70"/>
      <c r="S71" s="1"/>
      <c r="T71" s="71"/>
      <c r="U71" s="20"/>
      <c r="V71" s="20"/>
      <c r="W71" s="1"/>
      <c r="X71" s="71"/>
      <c r="Y71" s="20"/>
      <c r="Z71" s="20"/>
      <c r="AA71" s="1"/>
      <c r="AB71" s="71"/>
      <c r="AC71" s="20"/>
      <c r="AD71" s="20"/>
      <c r="AE71" s="1"/>
      <c r="AF71" s="71"/>
      <c r="AG71" s="20"/>
      <c r="AH71" s="20"/>
      <c r="AI71" s="1"/>
      <c r="AJ71" s="71"/>
      <c r="AK71" s="20"/>
      <c r="AL71" s="1"/>
      <c r="AM71" s="20"/>
    </row>
    <row r="72" spans="1:40" ht="9.75" customHeight="1" thickBot="1" x14ac:dyDescent="0.25">
      <c r="B72" s="553"/>
      <c r="C72" s="556"/>
      <c r="D72" s="556"/>
      <c r="E72" s="556"/>
      <c r="F72" s="556"/>
      <c r="G72" s="556"/>
      <c r="H72" s="556"/>
      <c r="I72" s="556"/>
      <c r="J72" s="556"/>
      <c r="K72" s="556"/>
      <c r="L72" s="556"/>
      <c r="M72" s="556"/>
      <c r="N72" s="556"/>
      <c r="O72" s="556"/>
      <c r="P72" s="556"/>
      <c r="Q72" s="556"/>
      <c r="R72" s="556"/>
      <c r="S72" s="654"/>
      <c r="T72" s="654"/>
      <c r="U72" s="654"/>
      <c r="V72" s="655"/>
      <c r="W72" s="654"/>
      <c r="X72" s="654"/>
      <c r="Y72" s="654"/>
      <c r="Z72" s="655"/>
      <c r="AA72" s="654"/>
      <c r="AB72" s="654"/>
      <c r="AC72" s="654"/>
      <c r="AD72" s="655"/>
      <c r="AE72" s="654"/>
      <c r="AF72" s="654"/>
      <c r="AG72" s="654"/>
      <c r="AH72" s="655"/>
      <c r="AI72" s="654"/>
      <c r="AJ72" s="654"/>
      <c r="AK72" s="654"/>
      <c r="AL72" s="309"/>
      <c r="AM72" s="309"/>
      <c r="AN72" s="656"/>
    </row>
    <row r="73" spans="1:40" ht="15" customHeight="1" thickBot="1" x14ac:dyDescent="0.25">
      <c r="A73" s="67"/>
      <c r="B73" s="554"/>
      <c r="C73" s="1339" t="s">
        <v>643</v>
      </c>
      <c r="D73" s="1339"/>
      <c r="E73" s="1251"/>
      <c r="F73" s="1251"/>
      <c r="G73" s="1251"/>
      <c r="H73" s="1251"/>
      <c r="I73" s="1251"/>
      <c r="J73" s="1251"/>
      <c r="K73" s="1251"/>
      <c r="L73" s="1251"/>
      <c r="M73" s="1251"/>
      <c r="N73" s="1251"/>
      <c r="O73" s="1251"/>
      <c r="P73" s="1251"/>
      <c r="Q73" s="16"/>
      <c r="R73" s="16"/>
      <c r="S73" s="568" t="s">
        <v>18</v>
      </c>
      <c r="T73" s="569"/>
      <c r="U73" s="631" t="s">
        <v>19</v>
      </c>
      <c r="V73" s="106"/>
      <c r="W73" s="564" t="s">
        <v>18</v>
      </c>
      <c r="X73" s="565"/>
      <c r="Y73" s="633" t="s">
        <v>20</v>
      </c>
      <c r="Z73" s="106"/>
      <c r="AA73" s="566" t="s">
        <v>18</v>
      </c>
      <c r="AB73" s="567"/>
      <c r="AC73" s="634" t="s">
        <v>21</v>
      </c>
      <c r="AD73" s="106"/>
      <c r="AE73" s="564" t="s">
        <v>18</v>
      </c>
      <c r="AF73" s="565"/>
      <c r="AG73" s="633" t="s">
        <v>22</v>
      </c>
      <c r="AH73" s="106"/>
      <c r="AI73" s="568" t="s">
        <v>18</v>
      </c>
      <c r="AJ73" s="569"/>
      <c r="AK73" s="631" t="s">
        <v>23</v>
      </c>
      <c r="AL73" s="106"/>
      <c r="AM73" s="107" t="s">
        <v>24</v>
      </c>
      <c r="AN73" s="557"/>
    </row>
    <row r="74" spans="1:40" ht="3" customHeight="1" x14ac:dyDescent="0.2">
      <c r="A74" s="67"/>
      <c r="B74" s="554"/>
      <c r="C74" s="70"/>
      <c r="D74" s="457"/>
      <c r="E74" s="457"/>
      <c r="F74" s="457"/>
      <c r="G74" s="457"/>
      <c r="H74" s="457"/>
      <c r="I74" s="457"/>
      <c r="J74" s="457"/>
      <c r="K74" s="457"/>
      <c r="L74" s="457"/>
      <c r="M74" s="457"/>
      <c r="N74" s="457"/>
      <c r="O74" s="457"/>
      <c r="P74" s="457"/>
      <c r="Q74" s="16"/>
      <c r="R74" s="16"/>
      <c r="S74" s="106"/>
      <c r="T74" s="106"/>
      <c r="U74" s="106"/>
      <c r="V74" s="106"/>
      <c r="W74" s="106"/>
      <c r="X74" s="106"/>
      <c r="Y74" s="106"/>
      <c r="Z74" s="106"/>
      <c r="AA74" s="106"/>
      <c r="AB74" s="106"/>
      <c r="AC74" s="106"/>
      <c r="AD74" s="106"/>
      <c r="AE74" s="106"/>
      <c r="AF74" s="106"/>
      <c r="AG74" s="106"/>
      <c r="AH74" s="106"/>
      <c r="AI74" s="106"/>
      <c r="AJ74" s="106"/>
      <c r="AK74" s="106"/>
      <c r="AL74" s="106"/>
      <c r="AM74" s="106"/>
      <c r="AN74" s="557"/>
    </row>
    <row r="75" spans="1:40" s="289" customFormat="1" ht="12.75" customHeight="1" x14ac:dyDescent="0.2">
      <c r="B75" s="373"/>
      <c r="C75" s="311"/>
      <c r="D75" s="72" t="s">
        <v>185</v>
      </c>
      <c r="E75" s="16"/>
      <c r="F75" s="1231" t="s">
        <v>641</v>
      </c>
      <c r="G75" s="1231"/>
      <c r="H75" s="1231"/>
      <c r="I75" s="1231"/>
      <c r="J75" s="1231"/>
      <c r="K75" s="1231"/>
      <c r="L75" s="1231"/>
      <c r="M75" s="1231"/>
      <c r="N75" s="1231"/>
      <c r="O75" s="1231"/>
      <c r="P75" s="1231"/>
      <c r="Q75" s="1231"/>
      <c r="R75" s="650"/>
      <c r="S75" s="571"/>
      <c r="T75" s="571"/>
      <c r="U75" s="572">
        <v>0</v>
      </c>
      <c r="V75" s="299"/>
      <c r="W75" s="571"/>
      <c r="X75" s="571"/>
      <c r="Y75" s="572">
        <v>0</v>
      </c>
      <c r="Z75" s="299"/>
      <c r="AA75" s="571"/>
      <c r="AB75" s="571"/>
      <c r="AC75" s="572">
        <v>0</v>
      </c>
      <c r="AD75" s="299"/>
      <c r="AE75" s="571"/>
      <c r="AF75" s="571"/>
      <c r="AG75" s="572">
        <v>0</v>
      </c>
      <c r="AH75" s="299"/>
      <c r="AI75" s="571"/>
      <c r="AJ75" s="571"/>
      <c r="AK75" s="572">
        <v>0</v>
      </c>
      <c r="AM75" s="306">
        <f t="shared" ref="AM75" si="4">U75+Y75+AC75+AG75+AK75</f>
        <v>0</v>
      </c>
      <c r="AN75" s="560"/>
    </row>
    <row r="76" spans="1:40" s="289" customFormat="1" ht="6" customHeight="1" x14ac:dyDescent="0.2">
      <c r="B76" s="373"/>
      <c r="C76" s="176"/>
      <c r="D76" s="1229"/>
      <c r="E76" s="1229"/>
      <c r="F76" s="1229"/>
      <c r="G76" s="1229"/>
      <c r="H76" s="1229"/>
      <c r="I76" s="1229"/>
      <c r="J76" s="1229"/>
      <c r="K76" s="1229"/>
      <c r="L76" s="1229"/>
      <c r="M76" s="1229"/>
      <c r="N76" s="1229"/>
      <c r="O76" s="1229"/>
      <c r="P76" s="1229"/>
      <c r="Q76" s="1229"/>
      <c r="R76" s="485"/>
      <c r="U76" s="299"/>
      <c r="V76" s="299"/>
      <c r="Y76" s="299"/>
      <c r="Z76" s="299"/>
      <c r="AC76" s="299"/>
      <c r="AD76" s="299"/>
      <c r="AG76" s="299"/>
      <c r="AH76" s="299"/>
      <c r="AK76" s="299"/>
      <c r="AM76" s="299"/>
      <c r="AN76" s="560"/>
    </row>
    <row r="77" spans="1:40" s="289" customFormat="1" ht="14.25" customHeight="1" x14ac:dyDescent="0.2">
      <c r="A77" s="67"/>
      <c r="B77" s="554"/>
      <c r="C77" s="521"/>
      <c r="D77" s="72" t="s">
        <v>186</v>
      </c>
      <c r="E77" s="16"/>
      <c r="F77" s="1230" t="s">
        <v>187</v>
      </c>
      <c r="G77" s="1231"/>
      <c r="H77" s="1231"/>
      <c r="I77" s="1231"/>
      <c r="J77" s="1231"/>
      <c r="K77" s="1231"/>
      <c r="L77" s="1231"/>
      <c r="M77" s="1231"/>
      <c r="N77" s="1231"/>
      <c r="O77" s="1231"/>
      <c r="P77" s="1231"/>
      <c r="Q77" s="1231"/>
      <c r="R77" s="650"/>
      <c r="S77" s="562"/>
      <c r="T77" s="735"/>
      <c r="U77" s="734">
        <v>0</v>
      </c>
      <c r="V77" s="552"/>
      <c r="W77" s="735"/>
      <c r="X77" s="735"/>
      <c r="Y77" s="734">
        <v>0</v>
      </c>
      <c r="Z77" s="552"/>
      <c r="AA77" s="735"/>
      <c r="AB77" s="735"/>
      <c r="AC77" s="734">
        <v>0</v>
      </c>
      <c r="AD77" s="552"/>
      <c r="AE77" s="735"/>
      <c r="AF77" s="735"/>
      <c r="AG77" s="734">
        <v>0</v>
      </c>
      <c r="AH77" s="552"/>
      <c r="AI77" s="735"/>
      <c r="AJ77" s="735"/>
      <c r="AK77" s="734">
        <v>0</v>
      </c>
      <c r="AM77" s="306">
        <v>0</v>
      </c>
      <c r="AN77" s="560"/>
    </row>
    <row r="78" spans="1:40" s="289" customFormat="1" ht="7.5" customHeight="1" x14ac:dyDescent="0.2">
      <c r="B78" s="373"/>
      <c r="C78" s="311"/>
      <c r="D78" s="72"/>
      <c r="E78" s="355"/>
      <c r="F78" s="368"/>
      <c r="G78" s="368"/>
      <c r="H78" s="368"/>
      <c r="I78" s="368"/>
      <c r="J78" s="368"/>
      <c r="K78" s="368"/>
      <c r="L78" s="368"/>
      <c r="M78" s="368"/>
      <c r="N78" s="368"/>
      <c r="O78" s="368"/>
      <c r="P78" s="368"/>
      <c r="Q78" s="368"/>
      <c r="R78" s="368"/>
      <c r="U78" s="299"/>
      <c r="V78" s="299"/>
      <c r="Y78" s="299"/>
      <c r="Z78" s="299"/>
      <c r="AC78" s="299"/>
      <c r="AD78" s="299"/>
      <c r="AG78" s="299"/>
      <c r="AH78" s="299"/>
      <c r="AK78" s="299"/>
      <c r="AM78" s="299"/>
      <c r="AN78" s="560"/>
    </row>
    <row r="79" spans="1:40" s="289" customFormat="1" x14ac:dyDescent="0.2">
      <c r="A79" s="1"/>
      <c r="B79" s="386"/>
      <c r="C79" s="1225" t="s">
        <v>188</v>
      </c>
      <c r="D79" s="1226"/>
      <c r="E79" s="1226"/>
      <c r="F79" s="1226"/>
      <c r="G79" s="1226"/>
      <c r="H79" s="1226"/>
      <c r="I79" s="1226"/>
      <c r="J79" s="1226"/>
      <c r="K79" s="1226"/>
      <c r="L79" s="1226"/>
      <c r="M79" s="1226"/>
      <c r="N79" s="1226"/>
      <c r="O79" s="1226"/>
      <c r="P79" s="1226"/>
      <c r="Q79" s="1226"/>
      <c r="R79" s="651"/>
      <c r="S79" s="640"/>
      <c r="T79" s="641" t="s">
        <v>66</v>
      </c>
      <c r="U79" s="642">
        <f>U75+U77</f>
        <v>0</v>
      </c>
      <c r="V79" s="642"/>
      <c r="W79" s="643"/>
      <c r="X79" s="641" t="s">
        <v>67</v>
      </c>
      <c r="Y79" s="642">
        <f>Y75+Y77</f>
        <v>0</v>
      </c>
      <c r="Z79" s="642"/>
      <c r="AA79" s="643"/>
      <c r="AB79" s="641" t="s">
        <v>68</v>
      </c>
      <c r="AC79" s="642">
        <f>AC75+AC77</f>
        <v>0</v>
      </c>
      <c r="AD79" s="642"/>
      <c r="AE79" s="643"/>
      <c r="AF79" s="641" t="s">
        <v>69</v>
      </c>
      <c r="AG79" s="642">
        <f>AG75+AG77</f>
        <v>0</v>
      </c>
      <c r="AH79" s="642"/>
      <c r="AI79" s="643"/>
      <c r="AJ79" s="641" t="s">
        <v>70</v>
      </c>
      <c r="AK79" s="642">
        <f>AK75+AK77</f>
        <v>0</v>
      </c>
      <c r="AL79" s="643"/>
      <c r="AM79" s="644">
        <f>U79+Y79+AC79+AG79+AK79</f>
        <v>0</v>
      </c>
      <c r="AN79" s="560"/>
    </row>
    <row r="80" spans="1:40" s="289" customFormat="1" ht="3.75" customHeight="1" x14ac:dyDescent="0.2">
      <c r="A80" s="1"/>
      <c r="B80" s="386"/>
      <c r="C80" s="70"/>
      <c r="D80" s="70"/>
      <c r="E80" s="70"/>
      <c r="F80" s="70"/>
      <c r="G80" s="70"/>
      <c r="H80" s="70"/>
      <c r="I80" s="70"/>
      <c r="J80" s="70"/>
      <c r="K80" s="70"/>
      <c r="L80" s="70"/>
      <c r="M80" s="70"/>
      <c r="N80" s="70"/>
      <c r="O80" s="70"/>
      <c r="P80" s="70"/>
      <c r="Q80" s="70"/>
      <c r="R80" s="70"/>
      <c r="S80" s="1"/>
      <c r="T80" s="71"/>
      <c r="U80" s="20"/>
      <c r="V80" s="20"/>
      <c r="W80" s="1"/>
      <c r="X80" s="71"/>
      <c r="Y80" s="20"/>
      <c r="Z80" s="20"/>
      <c r="AA80" s="1"/>
      <c r="AB80" s="71"/>
      <c r="AC80" s="20"/>
      <c r="AD80" s="20"/>
      <c r="AE80" s="1"/>
      <c r="AF80" s="71"/>
      <c r="AG80" s="20"/>
      <c r="AH80" s="20"/>
      <c r="AI80" s="1"/>
      <c r="AJ80" s="71"/>
      <c r="AK80" s="20"/>
      <c r="AL80" s="1"/>
      <c r="AM80" s="20"/>
      <c r="AN80" s="560"/>
    </row>
    <row r="81" spans="1:40" s="289" customFormat="1" x14ac:dyDescent="0.2">
      <c r="A81" s="1"/>
      <c r="B81" s="386"/>
      <c r="C81" s="1227" t="s">
        <v>189</v>
      </c>
      <c r="D81" s="1228"/>
      <c r="E81" s="1228"/>
      <c r="F81" s="1228"/>
      <c r="G81" s="1228"/>
      <c r="H81" s="1228"/>
      <c r="I81" s="1228"/>
      <c r="J81" s="1228"/>
      <c r="K81" s="1228"/>
      <c r="L81" s="1228"/>
      <c r="M81" s="1228"/>
      <c r="N81" s="1228"/>
      <c r="O81" s="1228"/>
      <c r="P81" s="1228"/>
      <c r="Q81" s="1228"/>
      <c r="R81" s="652"/>
      <c r="S81" s="635"/>
      <c r="T81" s="636" t="s">
        <v>66</v>
      </c>
      <c r="U81" s="637">
        <v>0</v>
      </c>
      <c r="V81" s="637"/>
      <c r="W81" s="638"/>
      <c r="X81" s="636" t="s">
        <v>67</v>
      </c>
      <c r="Y81" s="637">
        <v>0</v>
      </c>
      <c r="Z81" s="637"/>
      <c r="AA81" s="638"/>
      <c r="AB81" s="636" t="s">
        <v>68</v>
      </c>
      <c r="AC81" s="637">
        <v>0</v>
      </c>
      <c r="AD81" s="637"/>
      <c r="AE81" s="638"/>
      <c r="AF81" s="636" t="s">
        <v>69</v>
      </c>
      <c r="AG81" s="637">
        <v>0</v>
      </c>
      <c r="AH81" s="637"/>
      <c r="AI81" s="638"/>
      <c r="AJ81" s="636" t="s">
        <v>70</v>
      </c>
      <c r="AK81" s="637">
        <v>0</v>
      </c>
      <c r="AL81" s="638"/>
      <c r="AM81" s="639">
        <f>U81+Y81+AC81+AG81+AK81</f>
        <v>0</v>
      </c>
      <c r="AN81" s="560"/>
    </row>
    <row r="82" spans="1:40" s="289" customFormat="1" ht="3" customHeight="1" x14ac:dyDescent="0.2">
      <c r="B82" s="373"/>
      <c r="C82" s="311"/>
      <c r="D82" s="72"/>
      <c r="E82" s="355"/>
      <c r="F82" s="368"/>
      <c r="G82" s="368"/>
      <c r="H82" s="368"/>
      <c r="I82" s="368"/>
      <c r="J82" s="368"/>
      <c r="K82" s="368"/>
      <c r="L82" s="368"/>
      <c r="M82" s="368"/>
      <c r="N82" s="368"/>
      <c r="O82" s="368"/>
      <c r="P82" s="368"/>
      <c r="Q82" s="368"/>
      <c r="R82" s="368"/>
      <c r="U82" s="299"/>
      <c r="V82" s="299"/>
      <c r="Y82" s="299"/>
      <c r="Z82" s="299"/>
      <c r="AC82" s="299"/>
      <c r="AD82" s="299"/>
      <c r="AG82" s="299"/>
      <c r="AH82" s="299"/>
      <c r="AK82" s="299"/>
      <c r="AM82" s="299"/>
      <c r="AN82" s="560"/>
    </row>
    <row r="83" spans="1:40" s="289" customFormat="1" x14ac:dyDescent="0.2">
      <c r="A83" s="1"/>
      <c r="B83" s="386"/>
      <c r="C83" s="648"/>
      <c r="D83" s="646"/>
      <c r="E83" s="646"/>
      <c r="F83" s="646"/>
      <c r="G83" s="646"/>
      <c r="H83" s="646"/>
      <c r="I83" s="646"/>
      <c r="J83" s="646"/>
      <c r="K83" s="646"/>
      <c r="L83" s="646"/>
      <c r="M83" s="1232" t="s">
        <v>190</v>
      </c>
      <c r="N83" s="1232"/>
      <c r="O83" s="649"/>
      <c r="P83" s="762">
        <v>0</v>
      </c>
      <c r="Q83" s="653"/>
      <c r="R83" s="646"/>
      <c r="S83" s="645"/>
      <c r="T83" s="736" t="s">
        <v>66</v>
      </c>
      <c r="U83" s="737">
        <f>U81*P83</f>
        <v>0</v>
      </c>
      <c r="V83" s="737"/>
      <c r="W83" s="645"/>
      <c r="X83" s="736" t="s">
        <v>67</v>
      </c>
      <c r="Y83" s="737">
        <f>Y81*P83</f>
        <v>0</v>
      </c>
      <c r="Z83" s="737"/>
      <c r="AA83" s="645"/>
      <c r="AB83" s="736" t="s">
        <v>68</v>
      </c>
      <c r="AC83" s="737">
        <f>AC81*P83</f>
        <v>0</v>
      </c>
      <c r="AD83" s="737"/>
      <c r="AE83" s="645"/>
      <c r="AF83" s="736" t="s">
        <v>69</v>
      </c>
      <c r="AG83" s="737">
        <f>AG81*P83</f>
        <v>0</v>
      </c>
      <c r="AH83" s="737"/>
      <c r="AI83" s="645"/>
      <c r="AJ83" s="736" t="s">
        <v>70</v>
      </c>
      <c r="AK83" s="737">
        <f>AK81*P83</f>
        <v>0</v>
      </c>
      <c r="AL83" s="646"/>
      <c r="AM83" s="647">
        <f>U83+Y83+AC83+AG83+AK83</f>
        <v>0</v>
      </c>
      <c r="AN83" s="560"/>
    </row>
    <row r="84" spans="1:40" s="289" customFormat="1" ht="5.25" customHeight="1" thickBot="1" x14ac:dyDescent="0.25">
      <c r="A84" s="1"/>
      <c r="B84" s="386"/>
      <c r="C84" s="1"/>
      <c r="D84" s="1"/>
      <c r="E84" s="1"/>
      <c r="F84" s="1"/>
      <c r="G84" s="1"/>
      <c r="H84" s="1"/>
      <c r="I84" s="1"/>
      <c r="J84" s="1"/>
      <c r="K84" s="1"/>
      <c r="L84" s="1"/>
      <c r="M84" s="77"/>
      <c r="N84" s="77"/>
      <c r="O84" s="77"/>
      <c r="P84" s="561"/>
      <c r="Q84" s="1"/>
      <c r="R84" s="1"/>
      <c r="S84" s="160"/>
      <c r="T84" s="71"/>
      <c r="U84" s="20"/>
      <c r="V84" s="20"/>
      <c r="W84" s="1"/>
      <c r="X84" s="71"/>
      <c r="Y84" s="20"/>
      <c r="Z84" s="20"/>
      <c r="AA84" s="1"/>
      <c r="AB84" s="71"/>
      <c r="AC84" s="20"/>
      <c r="AD84" s="20"/>
      <c r="AE84" s="1"/>
      <c r="AF84" s="71"/>
      <c r="AG84" s="20"/>
      <c r="AH84" s="20"/>
      <c r="AI84" s="1"/>
      <c r="AJ84" s="71"/>
      <c r="AK84" s="20"/>
      <c r="AL84" s="1"/>
      <c r="AM84" s="20"/>
      <c r="AN84" s="560"/>
    </row>
    <row r="85" spans="1:40" s="289" customFormat="1" ht="13.5" thickBot="1" x14ac:dyDescent="0.25">
      <c r="A85" s="1"/>
      <c r="B85" s="386"/>
      <c r="C85" s="94"/>
      <c r="D85" s="95"/>
      <c r="E85" s="95"/>
      <c r="F85" s="95"/>
      <c r="G85" s="95"/>
      <c r="H85" s="95"/>
      <c r="I85" s="95"/>
      <c r="J85" s="95"/>
      <c r="K85" s="95"/>
      <c r="L85" s="1084" t="s">
        <v>191</v>
      </c>
      <c r="M85" s="1084"/>
      <c r="N85" s="1084"/>
      <c r="O85" s="1084"/>
      <c r="P85" s="1084"/>
      <c r="Q85" s="95"/>
      <c r="R85" s="95"/>
      <c r="S85" s="102"/>
      <c r="T85" s="96" t="s">
        <v>66</v>
      </c>
      <c r="U85" s="97">
        <f>U79+U83</f>
        <v>0</v>
      </c>
      <c r="V85" s="97"/>
      <c r="W85" s="95"/>
      <c r="X85" s="96" t="s">
        <v>67</v>
      </c>
      <c r="Y85" s="97">
        <f>Y79+Y83</f>
        <v>0</v>
      </c>
      <c r="Z85" s="97"/>
      <c r="AA85" s="95"/>
      <c r="AB85" s="96" t="s">
        <v>68</v>
      </c>
      <c r="AC85" s="97">
        <f>AC79+AC83</f>
        <v>0</v>
      </c>
      <c r="AD85" s="97"/>
      <c r="AE85" s="95"/>
      <c r="AF85" s="96" t="s">
        <v>69</v>
      </c>
      <c r="AG85" s="97">
        <f>AG79+AG83</f>
        <v>0</v>
      </c>
      <c r="AH85" s="97"/>
      <c r="AI85" s="95"/>
      <c r="AJ85" s="96" t="s">
        <v>70</v>
      </c>
      <c r="AK85" s="97">
        <f>AK79+AK83</f>
        <v>0</v>
      </c>
      <c r="AL85" s="95"/>
      <c r="AM85" s="98">
        <f>U85+Y85+AC85+AG85+AK85</f>
        <v>0</v>
      </c>
      <c r="AN85" s="560"/>
    </row>
    <row r="86" spans="1:40" s="289" customFormat="1" ht="11.25" customHeight="1" thickBot="1" x14ac:dyDescent="0.25">
      <c r="B86" s="658"/>
      <c r="C86" s="659"/>
      <c r="D86" s="660"/>
      <c r="E86" s="661"/>
      <c r="F86" s="662"/>
      <c r="G86" s="662"/>
      <c r="H86" s="662"/>
      <c r="I86" s="662"/>
      <c r="J86" s="662"/>
      <c r="K86" s="662"/>
      <c r="L86" s="662"/>
      <c r="M86" s="662"/>
      <c r="N86" s="662"/>
      <c r="O86" s="662"/>
      <c r="P86" s="662"/>
      <c r="Q86" s="662"/>
      <c r="R86" s="662"/>
      <c r="S86" s="321"/>
      <c r="T86" s="321"/>
      <c r="U86" s="319"/>
      <c r="V86" s="319"/>
      <c r="W86" s="321"/>
      <c r="X86" s="321"/>
      <c r="Y86" s="319"/>
      <c r="Z86" s="319"/>
      <c r="AA86" s="321"/>
      <c r="AB86" s="321"/>
      <c r="AC86" s="319"/>
      <c r="AD86" s="319"/>
      <c r="AE86" s="321"/>
      <c r="AF86" s="321"/>
      <c r="AG86" s="319"/>
      <c r="AH86" s="319"/>
      <c r="AI86" s="321"/>
      <c r="AJ86" s="321"/>
      <c r="AK86" s="319"/>
      <c r="AL86" s="321"/>
      <c r="AM86" s="319"/>
      <c r="AN86" s="657"/>
    </row>
    <row r="87" spans="1:40" ht="28.5" customHeight="1" x14ac:dyDescent="0.2"/>
    <row r="88" spans="1:40" ht="6" customHeight="1" thickBot="1" x14ac:dyDescent="0.25"/>
    <row r="89" spans="1:40" ht="6.75" customHeight="1" x14ac:dyDescent="0.2">
      <c r="B89" s="684"/>
      <c r="C89" s="685"/>
      <c r="D89" s="685"/>
      <c r="E89" s="685"/>
      <c r="F89" s="685"/>
      <c r="G89" s="685"/>
      <c r="H89" s="685"/>
      <c r="I89" s="685"/>
      <c r="J89" s="685"/>
      <c r="K89" s="685"/>
      <c r="L89" s="685"/>
      <c r="M89" s="685"/>
      <c r="N89" s="685"/>
      <c r="O89" s="685"/>
      <c r="P89" s="685"/>
      <c r="Q89" s="685"/>
      <c r="R89" s="685"/>
      <c r="S89" s="685"/>
      <c r="T89" s="685"/>
      <c r="U89" s="685"/>
      <c r="V89" s="685"/>
      <c r="W89" s="685"/>
      <c r="X89" s="685"/>
      <c r="Y89" s="685"/>
      <c r="Z89" s="685"/>
      <c r="AA89" s="685"/>
      <c r="AB89" s="685"/>
      <c r="AC89" s="685"/>
      <c r="AD89" s="685"/>
      <c r="AE89" s="685"/>
      <c r="AF89" s="685"/>
      <c r="AG89" s="685"/>
      <c r="AH89" s="685"/>
      <c r="AI89" s="685"/>
      <c r="AJ89" s="685"/>
      <c r="AK89" s="685"/>
      <c r="AL89" s="685"/>
      <c r="AM89" s="685"/>
      <c r="AN89" s="686"/>
    </row>
    <row r="90" spans="1:40" ht="15.75" x14ac:dyDescent="0.25">
      <c r="B90" s="693"/>
      <c r="C90" s="591"/>
      <c r="D90" s="591"/>
      <c r="E90" s="591"/>
      <c r="F90" s="591"/>
      <c r="G90" s="591"/>
      <c r="H90" s="591"/>
      <c r="I90" s="591"/>
      <c r="J90" s="591"/>
      <c r="K90" s="591"/>
      <c r="L90" s="591"/>
      <c r="M90" s="591"/>
      <c r="N90" s="591"/>
      <c r="O90" s="591"/>
      <c r="P90" s="591"/>
      <c r="Q90" s="591"/>
      <c r="R90" s="591"/>
      <c r="S90" s="591"/>
      <c r="T90" s="591"/>
      <c r="U90" s="1241" t="s">
        <v>195</v>
      </c>
      <c r="V90" s="1241"/>
      <c r="W90" s="1241"/>
      <c r="X90" s="1241"/>
      <c r="Y90" s="1241"/>
      <c r="Z90" s="1241"/>
      <c r="AA90" s="1241"/>
      <c r="AB90" s="1241"/>
      <c r="AC90" s="1241"/>
      <c r="AD90" s="1241"/>
      <c r="AE90" s="1241"/>
      <c r="AF90" s="1241"/>
      <c r="AG90" s="1241"/>
      <c r="AH90" s="1241"/>
      <c r="AI90" s="1241"/>
      <c r="AJ90" s="1241"/>
      <c r="AK90" s="591"/>
      <c r="AL90" s="591"/>
      <c r="AM90" s="591"/>
      <c r="AN90" s="694"/>
    </row>
    <row r="91" spans="1:40" s="289" customFormat="1" x14ac:dyDescent="0.2">
      <c r="A91" s="1"/>
      <c r="B91" s="687"/>
      <c r="C91" s="1247" t="s">
        <v>196</v>
      </c>
      <c r="D91" s="1248"/>
      <c r="E91" s="1248"/>
      <c r="F91" s="1248"/>
      <c r="G91" s="1248"/>
      <c r="H91" s="1248"/>
      <c r="I91" s="1248"/>
      <c r="J91" s="1248"/>
      <c r="K91" s="1248"/>
      <c r="L91" s="1248"/>
      <c r="M91" s="1248"/>
      <c r="N91" s="1248"/>
      <c r="O91" s="1248"/>
      <c r="P91" s="1248"/>
      <c r="Q91" s="1248"/>
      <c r="R91" s="652"/>
      <c r="S91" s="756"/>
      <c r="T91" s="757" t="s">
        <v>66</v>
      </c>
      <c r="U91" s="758">
        <f>U13+U29+U45+U61+U77</f>
        <v>0</v>
      </c>
      <c r="V91" s="758"/>
      <c r="W91" s="759"/>
      <c r="X91" s="757" t="s">
        <v>67</v>
      </c>
      <c r="Y91" s="758">
        <f>Y13+Y29+Y45+Y61+Y77</f>
        <v>0</v>
      </c>
      <c r="Z91" s="758"/>
      <c r="AA91" s="759"/>
      <c r="AB91" s="757" t="s">
        <v>68</v>
      </c>
      <c r="AC91" s="758">
        <f>AC13+AC29+AC45+AC61+AC77</f>
        <v>0</v>
      </c>
      <c r="AD91" s="758"/>
      <c r="AE91" s="759"/>
      <c r="AF91" s="757" t="s">
        <v>69</v>
      </c>
      <c r="AG91" s="758">
        <f>AG13+AG29+AG45+AG61+AG77</f>
        <v>0</v>
      </c>
      <c r="AH91" s="758"/>
      <c r="AI91" s="759"/>
      <c r="AJ91" s="757" t="s">
        <v>70</v>
      </c>
      <c r="AK91" s="758">
        <f>AK13+AK29+AK45+AK61+AK77</f>
        <v>0</v>
      </c>
      <c r="AL91" s="760"/>
      <c r="AM91" s="761">
        <f>U91+Y91+AC91+AG91+AK91</f>
        <v>0</v>
      </c>
      <c r="AN91" s="688"/>
    </row>
    <row r="92" spans="1:40" ht="5.25" customHeight="1" x14ac:dyDescent="0.2">
      <c r="B92" s="693"/>
      <c r="C92" s="591"/>
      <c r="D92" s="591"/>
      <c r="E92" s="591"/>
      <c r="F92" s="591"/>
      <c r="G92" s="591"/>
      <c r="H92" s="591"/>
      <c r="I92" s="591"/>
      <c r="J92" s="591"/>
      <c r="K92" s="591"/>
      <c r="L92" s="591"/>
      <c r="M92" s="591"/>
      <c r="N92" s="591"/>
      <c r="O92" s="591"/>
      <c r="P92" s="591"/>
      <c r="Q92" s="591"/>
      <c r="R92" s="591"/>
      <c r="S92" s="591"/>
      <c r="T92" s="591"/>
      <c r="U92" s="591"/>
      <c r="V92" s="591"/>
      <c r="W92" s="591"/>
      <c r="X92" s="591"/>
      <c r="Y92" s="591"/>
      <c r="Z92" s="591"/>
      <c r="AA92" s="591"/>
      <c r="AB92" s="591"/>
      <c r="AC92" s="591"/>
      <c r="AD92" s="591"/>
      <c r="AE92" s="591"/>
      <c r="AF92" s="591"/>
      <c r="AG92" s="591"/>
      <c r="AH92" s="591"/>
      <c r="AI92" s="591"/>
      <c r="AJ92" s="591"/>
      <c r="AK92" s="591"/>
      <c r="AL92" s="591"/>
      <c r="AM92" s="591"/>
      <c r="AN92" s="694"/>
    </row>
    <row r="93" spans="1:40" s="289" customFormat="1" x14ac:dyDescent="0.2">
      <c r="A93" s="1"/>
      <c r="B93" s="687"/>
      <c r="C93" s="1242" t="s">
        <v>197</v>
      </c>
      <c r="D93" s="1243"/>
      <c r="E93" s="1243"/>
      <c r="F93" s="1243"/>
      <c r="G93" s="1243"/>
      <c r="H93" s="1243"/>
      <c r="I93" s="1243"/>
      <c r="J93" s="1243"/>
      <c r="K93" s="1243"/>
      <c r="L93" s="1243"/>
      <c r="M93" s="1243"/>
      <c r="N93" s="1243"/>
      <c r="O93" s="1243"/>
      <c r="P93" s="1243"/>
      <c r="Q93" s="1243"/>
      <c r="R93" s="663"/>
      <c r="S93" s="664"/>
      <c r="T93" s="742" t="s">
        <v>66</v>
      </c>
      <c r="U93" s="743">
        <f>U15+U31+U47+U63+U79</f>
        <v>0</v>
      </c>
      <c r="V93" s="743"/>
      <c r="W93" s="744"/>
      <c r="X93" s="742" t="s">
        <v>67</v>
      </c>
      <c r="Y93" s="743">
        <f>Y15+Y31+Y47+Y63+Y79</f>
        <v>0</v>
      </c>
      <c r="Z93" s="743"/>
      <c r="AA93" s="744"/>
      <c r="AB93" s="742" t="s">
        <v>68</v>
      </c>
      <c r="AC93" s="743">
        <f>AC15+AC31+AC47+AC63+AC79</f>
        <v>0</v>
      </c>
      <c r="AD93" s="743"/>
      <c r="AE93" s="744"/>
      <c r="AF93" s="742" t="s">
        <v>69</v>
      </c>
      <c r="AG93" s="743">
        <f>AG15+AG31+AG47+AG63+AG79</f>
        <v>0</v>
      </c>
      <c r="AH93" s="743"/>
      <c r="AI93" s="744"/>
      <c r="AJ93" s="742" t="s">
        <v>70</v>
      </c>
      <c r="AK93" s="743">
        <f>AK15+AK31+AK47+AK63+AK79</f>
        <v>0</v>
      </c>
      <c r="AL93" s="744"/>
      <c r="AM93" s="745">
        <f>U93+Y93+AC93+AG93+AK93</f>
        <v>0</v>
      </c>
      <c r="AN93" s="688"/>
    </row>
    <row r="94" spans="1:40" s="289" customFormat="1" ht="3.75" customHeight="1" x14ac:dyDescent="0.2">
      <c r="A94" s="1"/>
      <c r="B94" s="687"/>
      <c r="C94" s="675"/>
      <c r="D94" s="675"/>
      <c r="E94" s="675"/>
      <c r="F94" s="675"/>
      <c r="G94" s="675"/>
      <c r="H94" s="675"/>
      <c r="I94" s="675"/>
      <c r="J94" s="675"/>
      <c r="K94" s="675"/>
      <c r="L94" s="675"/>
      <c r="M94" s="675"/>
      <c r="N94" s="675"/>
      <c r="O94" s="675"/>
      <c r="P94" s="675"/>
      <c r="Q94" s="675"/>
      <c r="R94" s="675"/>
      <c r="S94" s="76"/>
      <c r="T94" s="746"/>
      <c r="U94" s="683"/>
      <c r="V94" s="683"/>
      <c r="W94" s="334"/>
      <c r="X94" s="746"/>
      <c r="Y94" s="683"/>
      <c r="Z94" s="683"/>
      <c r="AA94" s="334"/>
      <c r="AB94" s="746"/>
      <c r="AC94" s="683"/>
      <c r="AD94" s="683"/>
      <c r="AE94" s="334"/>
      <c r="AF94" s="746"/>
      <c r="AG94" s="683"/>
      <c r="AH94" s="683"/>
      <c r="AI94" s="334"/>
      <c r="AJ94" s="746"/>
      <c r="AK94" s="683"/>
      <c r="AL94" s="334"/>
      <c r="AM94" s="683"/>
      <c r="AN94" s="688"/>
    </row>
    <row r="95" spans="1:40" s="289" customFormat="1" x14ac:dyDescent="0.2">
      <c r="A95" s="1"/>
      <c r="B95" s="687"/>
      <c r="C95" s="1244" t="s">
        <v>198</v>
      </c>
      <c r="D95" s="1245"/>
      <c r="E95" s="1245"/>
      <c r="F95" s="1245"/>
      <c r="G95" s="1245"/>
      <c r="H95" s="1245"/>
      <c r="I95" s="1245"/>
      <c r="J95" s="1245"/>
      <c r="K95" s="1245"/>
      <c r="L95" s="1245"/>
      <c r="M95" s="1245"/>
      <c r="N95" s="1245"/>
      <c r="O95" s="1245"/>
      <c r="P95" s="1245"/>
      <c r="Q95" s="1245"/>
      <c r="R95" s="749"/>
      <c r="S95" s="750"/>
      <c r="T95" s="751" t="s">
        <v>66</v>
      </c>
      <c r="U95" s="752">
        <f>U17+U33+U49+U65+U81</f>
        <v>0</v>
      </c>
      <c r="V95" s="748"/>
      <c r="W95" s="665"/>
      <c r="X95" s="747" t="s">
        <v>67</v>
      </c>
      <c r="Y95" s="748">
        <f>Y17+Y33+Y49+Y65+Y81</f>
        <v>0</v>
      </c>
      <c r="Z95" s="748"/>
      <c r="AA95" s="665"/>
      <c r="AB95" s="747" t="s">
        <v>68</v>
      </c>
      <c r="AC95" s="748">
        <f>AC17+AC33+AC49+AC65+AC81</f>
        <v>0</v>
      </c>
      <c r="AD95" s="748"/>
      <c r="AE95" s="665"/>
      <c r="AF95" s="747" t="s">
        <v>69</v>
      </c>
      <c r="AG95" s="748">
        <f>AG17+AG33+AG49+AG65+AG81</f>
        <v>0</v>
      </c>
      <c r="AH95" s="748"/>
      <c r="AI95" s="665"/>
      <c r="AJ95" s="747" t="s">
        <v>70</v>
      </c>
      <c r="AK95" s="748">
        <f>AK17+AK33+AK49+AK65+AK81</f>
        <v>0</v>
      </c>
      <c r="AL95" s="666"/>
      <c r="AM95" s="639">
        <f>U95+Y95+AC95+AG95+AK95</f>
        <v>0</v>
      </c>
      <c r="AN95" s="688"/>
    </row>
    <row r="96" spans="1:40" s="289" customFormat="1" ht="3" customHeight="1" x14ac:dyDescent="0.2">
      <c r="B96" s="689"/>
      <c r="C96" s="679"/>
      <c r="D96" s="680"/>
      <c r="E96" s="681"/>
      <c r="F96" s="682"/>
      <c r="G96" s="682"/>
      <c r="H96" s="682"/>
      <c r="I96" s="682"/>
      <c r="J96" s="682"/>
      <c r="K96" s="682"/>
      <c r="L96" s="682"/>
      <c r="M96" s="682"/>
      <c r="N96" s="682"/>
      <c r="O96" s="682"/>
      <c r="P96" s="682"/>
      <c r="Q96" s="682"/>
      <c r="R96" s="682"/>
      <c r="S96" s="334"/>
      <c r="T96" s="334"/>
      <c r="U96" s="683"/>
      <c r="V96" s="683"/>
      <c r="W96" s="334"/>
      <c r="X96" s="334"/>
      <c r="Y96" s="683"/>
      <c r="Z96" s="683"/>
      <c r="AA96" s="334"/>
      <c r="AB96" s="334"/>
      <c r="AC96" s="683"/>
      <c r="AD96" s="683"/>
      <c r="AE96" s="334"/>
      <c r="AF96" s="334"/>
      <c r="AG96" s="683"/>
      <c r="AH96" s="683"/>
      <c r="AI96" s="334"/>
      <c r="AJ96" s="334"/>
      <c r="AK96" s="683"/>
      <c r="AL96" s="334"/>
      <c r="AM96" s="683"/>
      <c r="AN96" s="688"/>
    </row>
    <row r="97" spans="1:40" s="289" customFormat="1" x14ac:dyDescent="0.2">
      <c r="A97" s="1"/>
      <c r="B97" s="687"/>
      <c r="C97" s="667"/>
      <c r="D97" s="668"/>
      <c r="E97" s="668"/>
      <c r="F97" s="668"/>
      <c r="G97" s="668"/>
      <c r="H97" s="668"/>
      <c r="I97" s="668"/>
      <c r="J97" s="668"/>
      <c r="K97" s="668"/>
      <c r="L97" s="1246" t="s">
        <v>199</v>
      </c>
      <c r="M97" s="1246"/>
      <c r="N97" s="1246"/>
      <c r="O97" s="1246"/>
      <c r="P97" s="1246"/>
      <c r="Q97" s="753"/>
      <c r="R97" s="753"/>
      <c r="S97" s="753"/>
      <c r="T97" s="754" t="s">
        <v>66</v>
      </c>
      <c r="U97" s="755">
        <f>U19+U35+U51+U67+U83</f>
        <v>0</v>
      </c>
      <c r="V97" s="741"/>
      <c r="W97" s="669"/>
      <c r="X97" s="740" t="s">
        <v>67</v>
      </c>
      <c r="Y97" s="741">
        <f>Y19+Y35+Y51+Y67+Y83</f>
        <v>0</v>
      </c>
      <c r="Z97" s="741"/>
      <c r="AA97" s="669"/>
      <c r="AB97" s="740" t="s">
        <v>68</v>
      </c>
      <c r="AC97" s="741">
        <f>AC19+AC35+AC51+AC67+AC83</f>
        <v>0</v>
      </c>
      <c r="AD97" s="741"/>
      <c r="AE97" s="669"/>
      <c r="AF97" s="740" t="s">
        <v>69</v>
      </c>
      <c r="AG97" s="741">
        <f>AG19+AG35+AG51+AG67+AG83</f>
        <v>0</v>
      </c>
      <c r="AH97" s="741"/>
      <c r="AI97" s="669"/>
      <c r="AJ97" s="740" t="s">
        <v>70</v>
      </c>
      <c r="AK97" s="741">
        <f>AK19+AK35+AK51+AK67+AK83</f>
        <v>0</v>
      </c>
      <c r="AL97" s="668"/>
      <c r="AM97" s="647">
        <f>U97+Y97+AC97+AG97+AK97</f>
        <v>0</v>
      </c>
      <c r="AN97" s="688"/>
    </row>
    <row r="98" spans="1:40" s="289" customFormat="1" ht="5.25" customHeight="1" thickBot="1" x14ac:dyDescent="0.25">
      <c r="A98" s="1"/>
      <c r="B98" s="687"/>
      <c r="C98" s="76"/>
      <c r="D98" s="76"/>
      <c r="E98" s="76"/>
      <c r="F98" s="76"/>
      <c r="G98" s="76"/>
      <c r="H98" s="76"/>
      <c r="I98" s="76"/>
      <c r="J98" s="76"/>
      <c r="K98" s="76"/>
      <c r="L98" s="76"/>
      <c r="M98" s="676"/>
      <c r="N98" s="676"/>
      <c r="O98" s="676"/>
      <c r="P98" s="677"/>
      <c r="Q98" s="76"/>
      <c r="R98" s="76"/>
      <c r="S98" s="678"/>
      <c r="T98" s="595"/>
      <c r="U98" s="592"/>
      <c r="V98" s="592"/>
      <c r="W98" s="76"/>
      <c r="X98" s="595"/>
      <c r="Y98" s="592"/>
      <c r="Z98" s="592"/>
      <c r="AA98" s="76"/>
      <c r="AB98" s="595"/>
      <c r="AC98" s="592"/>
      <c r="AD98" s="592"/>
      <c r="AE98" s="76"/>
      <c r="AF98" s="595"/>
      <c r="AG98" s="592"/>
      <c r="AH98" s="592"/>
      <c r="AI98" s="76"/>
      <c r="AJ98" s="595"/>
      <c r="AK98" s="592"/>
      <c r="AL98" s="76"/>
      <c r="AM98" s="592"/>
      <c r="AN98" s="688"/>
    </row>
    <row r="99" spans="1:40" s="289" customFormat="1" ht="13.5" thickBot="1" x14ac:dyDescent="0.25">
      <c r="A99" s="1"/>
      <c r="B99" s="687"/>
      <c r="C99" s="670"/>
      <c r="D99" s="671"/>
      <c r="E99" s="671"/>
      <c r="F99" s="671"/>
      <c r="G99" s="671"/>
      <c r="H99" s="671"/>
      <c r="I99" s="671"/>
      <c r="J99" s="671"/>
      <c r="K99" s="671"/>
      <c r="L99" s="1240" t="s">
        <v>200</v>
      </c>
      <c r="M99" s="1240"/>
      <c r="N99" s="1240"/>
      <c r="O99" s="1240"/>
      <c r="P99" s="1240"/>
      <c r="Q99" s="671"/>
      <c r="R99" s="671"/>
      <c r="S99" s="672"/>
      <c r="T99" s="673" t="s">
        <v>66</v>
      </c>
      <c r="U99" s="674">
        <f>U21+U37+U53+U69+U85</f>
        <v>0</v>
      </c>
      <c r="V99" s="674"/>
      <c r="W99" s="671"/>
      <c r="X99" s="673" t="s">
        <v>67</v>
      </c>
      <c r="Y99" s="674">
        <f>Y21+Y37+Y53+Y69+Y85</f>
        <v>0</v>
      </c>
      <c r="Z99" s="674"/>
      <c r="AA99" s="671"/>
      <c r="AB99" s="673" t="s">
        <v>68</v>
      </c>
      <c r="AC99" s="674">
        <f>AC21+AC37+AC53+AC69+AC85</f>
        <v>0</v>
      </c>
      <c r="AD99" s="674"/>
      <c r="AE99" s="671"/>
      <c r="AF99" s="673" t="s">
        <v>69</v>
      </c>
      <c r="AG99" s="674">
        <f>AG21+AG37+AG53+AG69+AG85</f>
        <v>0</v>
      </c>
      <c r="AH99" s="674"/>
      <c r="AI99" s="671"/>
      <c r="AJ99" s="673" t="s">
        <v>70</v>
      </c>
      <c r="AK99" s="674">
        <f>AK21+AK37+AK53+AK69+AK85</f>
        <v>0</v>
      </c>
      <c r="AL99" s="671"/>
      <c r="AM99" s="98">
        <f>U99+Y99+AC99+AG99+AK99</f>
        <v>0</v>
      </c>
      <c r="AN99" s="688"/>
    </row>
    <row r="100" spans="1:40" ht="13.5" thickBot="1" x14ac:dyDescent="0.25">
      <c r="B100" s="690"/>
      <c r="C100" s="691"/>
      <c r="D100" s="691"/>
      <c r="E100" s="691"/>
      <c r="F100" s="691"/>
      <c r="G100" s="691"/>
      <c r="H100" s="691"/>
      <c r="I100" s="691"/>
      <c r="J100" s="691"/>
      <c r="K100" s="691"/>
      <c r="L100" s="691"/>
      <c r="M100" s="691"/>
      <c r="N100" s="691"/>
      <c r="O100" s="691"/>
      <c r="P100" s="691"/>
      <c r="Q100" s="691"/>
      <c r="R100" s="691"/>
      <c r="S100" s="691"/>
      <c r="T100" s="691"/>
      <c r="U100" s="691"/>
      <c r="V100" s="691"/>
      <c r="W100" s="691"/>
      <c r="X100" s="691"/>
      <c r="Y100" s="691"/>
      <c r="Z100" s="691"/>
      <c r="AA100" s="691"/>
      <c r="AB100" s="691"/>
      <c r="AC100" s="691"/>
      <c r="AD100" s="691"/>
      <c r="AE100" s="691"/>
      <c r="AF100" s="691"/>
      <c r="AG100" s="691"/>
      <c r="AH100" s="691"/>
      <c r="AI100" s="691"/>
      <c r="AJ100" s="691"/>
      <c r="AK100" s="691"/>
      <c r="AL100" s="691"/>
      <c r="AM100" s="691"/>
      <c r="AN100" s="692"/>
    </row>
    <row r="105" spans="1:40" x14ac:dyDescent="0.2">
      <c r="C105" s="1010" t="s">
        <v>642</v>
      </c>
    </row>
    <row r="110" spans="1:40" x14ac:dyDescent="0.2">
      <c r="F110" s="731"/>
    </row>
  </sheetData>
  <mergeCells count="59">
    <mergeCell ref="C57:D57"/>
    <mergeCell ref="E57:P57"/>
    <mergeCell ref="C9:D9"/>
    <mergeCell ref="E9:P9"/>
    <mergeCell ref="C41:D41"/>
    <mergeCell ref="E41:P41"/>
    <mergeCell ref="C25:D25"/>
    <mergeCell ref="E25:P25"/>
    <mergeCell ref="M35:N35"/>
    <mergeCell ref="L37:P37"/>
    <mergeCell ref="F11:Q11"/>
    <mergeCell ref="D12:Q12"/>
    <mergeCell ref="F13:Q13"/>
    <mergeCell ref="C15:Q15"/>
    <mergeCell ref="M51:N51"/>
    <mergeCell ref="L53:P53"/>
    <mergeCell ref="L99:P99"/>
    <mergeCell ref="U90:AJ90"/>
    <mergeCell ref="C79:Q79"/>
    <mergeCell ref="C81:Q81"/>
    <mergeCell ref="M83:N83"/>
    <mergeCell ref="L85:P85"/>
    <mergeCell ref="C93:Q93"/>
    <mergeCell ref="C95:Q95"/>
    <mergeCell ref="L97:P97"/>
    <mergeCell ref="C91:Q91"/>
    <mergeCell ref="M67:N67"/>
    <mergeCell ref="L69:P69"/>
    <mergeCell ref="F75:Q75"/>
    <mergeCell ref="D76:Q76"/>
    <mergeCell ref="F77:Q77"/>
    <mergeCell ref="C73:D73"/>
    <mergeCell ref="E73:P73"/>
    <mergeCell ref="F59:Q59"/>
    <mergeCell ref="D60:Q60"/>
    <mergeCell ref="F61:Q61"/>
    <mergeCell ref="C63:Q63"/>
    <mergeCell ref="C65:Q65"/>
    <mergeCell ref="W5:Y6"/>
    <mergeCell ref="AA5:AC6"/>
    <mergeCell ref="AE5:AG6"/>
    <mergeCell ref="AI5:AK6"/>
    <mergeCell ref="A1:AM1"/>
    <mergeCell ref="A3:AM3"/>
    <mergeCell ref="C4:Q4"/>
    <mergeCell ref="S5:U6"/>
    <mergeCell ref="F27:Q27"/>
    <mergeCell ref="C17:Q17"/>
    <mergeCell ref="M19:N19"/>
    <mergeCell ref="L21:P21"/>
    <mergeCell ref="F43:Q43"/>
    <mergeCell ref="C47:Q47"/>
    <mergeCell ref="C49:Q49"/>
    <mergeCell ref="D28:Q28"/>
    <mergeCell ref="F29:Q29"/>
    <mergeCell ref="C31:Q31"/>
    <mergeCell ref="C33:Q33"/>
    <mergeCell ref="F45:Q45"/>
    <mergeCell ref="D44:Q44"/>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C000"/>
  </sheetPr>
  <dimension ref="A1:AQ85"/>
  <sheetViews>
    <sheetView showGridLines="0" zoomScale="80" zoomScaleNormal="80" workbookViewId="0">
      <selection activeCell="AN30" sqref="AN30"/>
    </sheetView>
  </sheetViews>
  <sheetFormatPr defaultRowHeight="12.75" x14ac:dyDescent="0.2"/>
  <cols>
    <col min="2" max="2" width="1.140625" customWidth="1"/>
    <col min="7" max="7" width="0.85546875" customWidth="1"/>
    <col min="8" max="8" width="1.5703125" customWidth="1"/>
    <col min="9" max="9" width="0.7109375" customWidth="1"/>
    <col min="13" max="13" width="4.140625" customWidth="1"/>
    <col min="14" max="14" width="0.7109375" customWidth="1"/>
    <col min="18" max="18" width="0.7109375" customWidth="1"/>
    <col min="21" max="21" width="9.140625" customWidth="1"/>
    <col min="22" max="22" width="0.7109375" customWidth="1"/>
    <col min="26" max="26" width="1.140625" customWidth="1"/>
    <col min="30" max="30" width="0.85546875" customWidth="1"/>
    <col min="34" max="34" width="2.28515625" customWidth="1"/>
    <col min="35" max="35" width="1.140625" customWidth="1"/>
  </cols>
  <sheetData>
    <row r="1" spans="1:35" ht="13.5" thickBot="1" x14ac:dyDescent="0.25"/>
    <row r="2" spans="1:35" ht="22.5" customHeight="1" x14ac:dyDescent="0.25">
      <c r="A2" s="1294" t="s">
        <v>236</v>
      </c>
      <c r="B2" s="1295"/>
      <c r="C2" s="1295"/>
      <c r="D2" s="1295"/>
      <c r="E2" s="1295"/>
      <c r="F2" s="1295"/>
      <c r="G2" s="1295"/>
      <c r="H2" s="1295"/>
      <c r="I2" s="1295"/>
      <c r="J2" s="1295"/>
      <c r="K2" s="1295"/>
      <c r="L2" s="1295"/>
      <c r="M2" s="1295"/>
      <c r="N2" s="1295"/>
      <c r="O2" s="1295"/>
      <c r="P2" s="1295"/>
      <c r="Q2" s="1295"/>
      <c r="R2" s="1295"/>
      <c r="S2" s="1295"/>
      <c r="T2" s="1295"/>
      <c r="U2" s="1295"/>
      <c r="V2" s="1295"/>
      <c r="W2" s="1296"/>
    </row>
    <row r="3" spans="1:35" s="51" customFormat="1" ht="22.5" customHeight="1" x14ac:dyDescent="0.2">
      <c r="A3" s="1309" t="s">
        <v>237</v>
      </c>
      <c r="B3" s="1310"/>
      <c r="C3" s="1310"/>
      <c r="D3" s="1310"/>
      <c r="E3" s="1310"/>
      <c r="F3" s="1310"/>
      <c r="G3" s="1310"/>
      <c r="H3" s="1310"/>
      <c r="I3" s="1310"/>
      <c r="J3" s="1310"/>
      <c r="K3" s="1310"/>
      <c r="L3" s="1310"/>
      <c r="M3" s="1310"/>
      <c r="N3" s="1310"/>
      <c r="O3" s="1310"/>
      <c r="P3" s="1310"/>
      <c r="Q3" s="1310"/>
      <c r="R3" s="261"/>
      <c r="S3" s="1306" t="s">
        <v>238</v>
      </c>
      <c r="T3" s="1307"/>
      <c r="U3" s="1307"/>
      <c r="V3" s="1307"/>
      <c r="W3" s="1308"/>
    </row>
    <row r="4" spans="1:35" s="51" customFormat="1" ht="21.75" customHeight="1" x14ac:dyDescent="0.25">
      <c r="A4" s="1265" t="s">
        <v>239</v>
      </c>
      <c r="B4" s="1266"/>
      <c r="C4" s="1266"/>
      <c r="D4" s="1267"/>
      <c r="E4" s="1285" t="s">
        <v>240</v>
      </c>
      <c r="F4" s="1286"/>
      <c r="G4" s="1286"/>
      <c r="H4" s="1286"/>
      <c r="I4" s="1286"/>
      <c r="J4" s="1286"/>
      <c r="K4" s="1287"/>
      <c r="L4" s="1300" t="s">
        <v>241</v>
      </c>
      <c r="M4" s="1301"/>
      <c r="N4" s="1301"/>
      <c r="O4" s="1301"/>
      <c r="P4" s="1301"/>
      <c r="Q4" s="1302"/>
      <c r="S4" s="1259" t="s">
        <v>242</v>
      </c>
      <c r="T4" s="1260"/>
      <c r="U4" s="1260"/>
      <c r="V4" s="1260"/>
      <c r="W4" s="1261"/>
    </row>
    <row r="5" spans="1:35" s="51" customFormat="1" ht="16.5" customHeight="1" x14ac:dyDescent="0.25">
      <c r="A5" s="1268" t="s">
        <v>243</v>
      </c>
      <c r="B5" s="1269"/>
      <c r="C5" s="1269"/>
      <c r="D5" s="1270"/>
      <c r="E5" s="52" t="s">
        <v>244</v>
      </c>
      <c r="K5" s="53"/>
      <c r="L5" s="1303" t="s">
        <v>241</v>
      </c>
      <c r="M5" s="1304"/>
      <c r="N5" s="1304"/>
      <c r="O5" s="1304"/>
      <c r="P5" s="1304"/>
      <c r="Q5" s="1305"/>
      <c r="S5" s="1262" t="s">
        <v>242</v>
      </c>
      <c r="T5" s="1263"/>
      <c r="U5" s="1263"/>
      <c r="V5" s="1263"/>
      <c r="W5" s="1264"/>
    </row>
    <row r="6" spans="1:35" s="51" customFormat="1" ht="20.25" customHeight="1" x14ac:dyDescent="0.25">
      <c r="A6" s="1279" t="s">
        <v>245</v>
      </c>
      <c r="B6" s="1280"/>
      <c r="C6" s="1280"/>
      <c r="D6" s="1281"/>
      <c r="E6" s="1282" t="s">
        <v>246</v>
      </c>
      <c r="F6" s="1283"/>
      <c r="G6" s="1283"/>
      <c r="H6" s="1283"/>
      <c r="I6" s="1283"/>
      <c r="J6" s="1283"/>
      <c r="K6" s="1284"/>
      <c r="L6" s="1282" t="s">
        <v>247</v>
      </c>
      <c r="M6" s="1283"/>
      <c r="N6" s="1283"/>
      <c r="O6" s="1283"/>
      <c r="P6" s="1283"/>
      <c r="Q6" s="1284"/>
      <c r="S6" s="1297" t="s">
        <v>248</v>
      </c>
      <c r="T6" s="1298"/>
      <c r="U6" s="1298"/>
      <c r="V6" s="1298"/>
      <c r="W6" s="1299"/>
    </row>
    <row r="7" spans="1:35" ht="22.5" customHeight="1" thickBot="1" x14ac:dyDescent="0.25">
      <c r="A7" s="1276" t="s">
        <v>249</v>
      </c>
      <c r="B7" s="1277"/>
      <c r="C7" s="1277"/>
      <c r="D7" s="1277"/>
      <c r="E7" s="1277"/>
      <c r="F7" s="1277"/>
      <c r="G7" s="1277"/>
      <c r="H7" s="1277"/>
      <c r="I7" s="1277"/>
      <c r="J7" s="1277"/>
      <c r="K7" s="1277"/>
      <c r="L7" s="1277"/>
      <c r="M7" s="1277"/>
      <c r="N7" s="1277"/>
      <c r="O7" s="1277"/>
      <c r="P7" s="1277"/>
      <c r="Q7" s="1277"/>
      <c r="R7" s="1277"/>
      <c r="S7" s="1277"/>
      <c r="T7" s="1277"/>
      <c r="U7" s="1277"/>
      <c r="V7" s="1277"/>
      <c r="W7" s="1278"/>
    </row>
    <row r="8" spans="1:35" ht="4.5" customHeight="1" x14ac:dyDescent="0.2">
      <c r="K8" s="50"/>
      <c r="M8" s="50"/>
    </row>
    <row r="10" spans="1:35" ht="13.5" thickBot="1" x14ac:dyDescent="0.25"/>
    <row r="11" spans="1:35" ht="27" customHeight="1" thickBot="1" x14ac:dyDescent="0.25">
      <c r="B11" s="1256" t="s">
        <v>250</v>
      </c>
      <c r="C11" s="1257"/>
      <c r="D11" s="1257"/>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c r="AI11" s="1258"/>
    </row>
    <row r="12" spans="1:35" ht="4.5" customHeight="1" x14ac:dyDescent="0.2">
      <c r="D12" s="56"/>
      <c r="L12" s="180"/>
      <c r="O12" s="181"/>
      <c r="S12" s="181"/>
      <c r="W12" s="181"/>
      <c r="AA12" s="13"/>
      <c r="AE12" s="181"/>
    </row>
    <row r="13" spans="1:35" ht="6.75" customHeight="1" x14ac:dyDescent="0.2">
      <c r="B13" s="182"/>
      <c r="C13" s="182"/>
      <c r="D13" s="183"/>
      <c r="E13" s="182"/>
      <c r="F13" s="182"/>
      <c r="G13" s="182"/>
      <c r="H13" s="182"/>
      <c r="I13" s="182"/>
      <c r="J13" s="182"/>
      <c r="K13" s="182"/>
      <c r="L13" s="184"/>
      <c r="M13" s="182"/>
      <c r="N13" s="182"/>
      <c r="O13" s="185"/>
      <c r="P13" s="182"/>
      <c r="Q13" s="182"/>
      <c r="R13" s="182"/>
      <c r="S13" s="185"/>
      <c r="T13" s="182"/>
      <c r="U13" s="182"/>
      <c r="V13" s="182"/>
      <c r="W13" s="185"/>
      <c r="X13" s="182"/>
      <c r="Y13" s="182"/>
      <c r="Z13" s="182"/>
      <c r="AA13" s="186"/>
      <c r="AB13" s="182"/>
      <c r="AC13" s="182"/>
      <c r="AD13" s="182"/>
      <c r="AE13" s="185"/>
      <c r="AF13" s="182"/>
      <c r="AG13" s="182"/>
      <c r="AH13" s="182"/>
      <c r="AI13" s="182"/>
    </row>
    <row r="14" spans="1:35" ht="8.25" customHeight="1" thickBot="1" x14ac:dyDescent="0.25">
      <c r="B14" s="182"/>
      <c r="D14" s="56"/>
      <c r="L14" s="180"/>
      <c r="O14" s="181"/>
      <c r="W14" s="181"/>
      <c r="AA14" s="13"/>
      <c r="AE14" s="181"/>
      <c r="AI14" s="182"/>
    </row>
    <row r="15" spans="1:35" ht="25.5" customHeight="1" thickBot="1" x14ac:dyDescent="0.25">
      <c r="B15" s="182"/>
      <c r="D15" s="1288" t="s">
        <v>251</v>
      </c>
      <c r="E15" s="1289"/>
      <c r="F15" s="1289"/>
      <c r="G15" s="1289"/>
      <c r="H15" s="1289"/>
      <c r="I15" s="1289"/>
      <c r="J15" s="1289"/>
      <c r="K15" s="1289"/>
      <c r="L15" s="1290"/>
      <c r="N15" s="182"/>
      <c r="O15" s="1291" t="s">
        <v>252</v>
      </c>
      <c r="P15" s="1292"/>
      <c r="Q15" s="1292"/>
      <c r="R15" s="1292"/>
      <c r="S15" s="1292"/>
      <c r="T15" s="1292"/>
      <c r="U15" s="1292"/>
      <c r="V15" s="1292"/>
      <c r="W15" s="1292"/>
      <c r="X15" s="1292"/>
      <c r="Y15" s="1292"/>
      <c r="Z15" s="1292"/>
      <c r="AA15" s="1292"/>
      <c r="AB15" s="1292"/>
      <c r="AC15" s="1292"/>
      <c r="AD15" s="1292"/>
      <c r="AE15" s="1292"/>
      <c r="AF15" s="1292"/>
      <c r="AG15" s="1293"/>
      <c r="AI15" s="182"/>
    </row>
    <row r="16" spans="1:35" ht="20.25" thickTop="1" thickBot="1" x14ac:dyDescent="0.3">
      <c r="B16" s="182"/>
      <c r="D16" s="1271" t="s">
        <v>253</v>
      </c>
      <c r="E16" s="1272"/>
      <c r="F16" s="1272"/>
      <c r="G16" s="182"/>
      <c r="I16" s="182"/>
      <c r="J16" s="1273" t="s">
        <v>215</v>
      </c>
      <c r="K16" s="1274"/>
      <c r="L16" s="1275"/>
      <c r="N16" s="182"/>
      <c r="O16" s="187" t="s">
        <v>254</v>
      </c>
      <c r="P16" s="188" t="s">
        <v>255</v>
      </c>
      <c r="Q16" s="188" t="s">
        <v>256</v>
      </c>
      <c r="R16" s="189"/>
      <c r="S16" s="188" t="s">
        <v>254</v>
      </c>
      <c r="T16" s="188" t="s">
        <v>255</v>
      </c>
      <c r="U16" s="188" t="s">
        <v>256</v>
      </c>
      <c r="V16" s="189"/>
      <c r="W16" s="188" t="s">
        <v>254</v>
      </c>
      <c r="X16" s="188" t="s">
        <v>255</v>
      </c>
      <c r="Y16" s="188" t="s">
        <v>256</v>
      </c>
      <c r="Z16" s="189"/>
      <c r="AA16" s="190" t="s">
        <v>254</v>
      </c>
      <c r="AB16" s="188" t="s">
        <v>255</v>
      </c>
      <c r="AC16" s="188" t="s">
        <v>256</v>
      </c>
      <c r="AD16" s="189"/>
      <c r="AE16" s="188" t="s">
        <v>254</v>
      </c>
      <c r="AF16" s="188" t="s">
        <v>255</v>
      </c>
      <c r="AG16" s="191" t="s">
        <v>256</v>
      </c>
      <c r="AI16" s="182"/>
    </row>
    <row r="17" spans="2:43" s="192" customFormat="1" ht="13.15" customHeight="1" thickBot="1" x14ac:dyDescent="0.3">
      <c r="B17" s="193"/>
      <c r="D17" s="194">
        <v>24</v>
      </c>
      <c r="F17" s="192" t="s">
        <v>257</v>
      </c>
      <c r="G17" s="193"/>
      <c r="I17" s="193"/>
      <c r="J17" s="192">
        <v>30</v>
      </c>
      <c r="L17" s="195" t="s">
        <v>257</v>
      </c>
      <c r="N17" s="193"/>
      <c r="O17" s="196">
        <v>10</v>
      </c>
      <c r="P17" s="197">
        <v>173.33</v>
      </c>
      <c r="Q17" s="198">
        <f>O17/P17</f>
        <v>5.7693417181099632E-2</v>
      </c>
      <c r="R17" s="199"/>
      <c r="S17" s="200">
        <v>52</v>
      </c>
      <c r="T17" s="197">
        <v>173.33</v>
      </c>
      <c r="U17" s="198">
        <f>S17/T17</f>
        <v>0.30000576934171808</v>
      </c>
      <c r="V17" s="199"/>
      <c r="W17" s="200">
        <v>83</v>
      </c>
      <c r="X17" s="197">
        <v>173.33</v>
      </c>
      <c r="Y17" s="198">
        <f>W17/X17</f>
        <v>0.47885536260312694</v>
      </c>
      <c r="Z17" s="199"/>
      <c r="AA17" s="201">
        <v>114</v>
      </c>
      <c r="AB17" s="197">
        <v>173.33</v>
      </c>
      <c r="AC17" s="198">
        <f>AA17/AB17</f>
        <v>0.65770495586453581</v>
      </c>
      <c r="AD17" s="199"/>
      <c r="AE17" s="200">
        <v>145</v>
      </c>
      <c r="AF17" s="202">
        <v>173.33</v>
      </c>
      <c r="AG17" s="203">
        <f>AE17/AF17</f>
        <v>0.83655454912594462</v>
      </c>
      <c r="AI17" s="193"/>
    </row>
    <row r="18" spans="2:43" s="192" customFormat="1" ht="16.5" thickBot="1" x14ac:dyDescent="0.3">
      <c r="B18" s="193"/>
      <c r="D18" s="204">
        <v>9</v>
      </c>
      <c r="E18" s="205"/>
      <c r="F18" s="205" t="s">
        <v>256</v>
      </c>
      <c r="G18" s="206"/>
      <c r="I18" s="206"/>
      <c r="J18" s="205">
        <v>9</v>
      </c>
      <c r="K18" s="205"/>
      <c r="L18" s="207" t="s">
        <v>256</v>
      </c>
      <c r="N18" s="206"/>
      <c r="O18" s="208">
        <v>15</v>
      </c>
      <c r="P18" s="209">
        <v>173.33</v>
      </c>
      <c r="Q18" s="210">
        <f t="shared" ref="Q18:Q48" si="0">O18/P18</f>
        <v>8.6540125771649448E-2</v>
      </c>
      <c r="R18" s="199"/>
      <c r="S18" s="211">
        <v>53</v>
      </c>
      <c r="T18" s="209">
        <v>173.33</v>
      </c>
      <c r="U18" s="210">
        <f t="shared" ref="U18:U49" si="1">S18/T18</f>
        <v>0.30577511105982808</v>
      </c>
      <c r="V18" s="199"/>
      <c r="W18" s="211">
        <v>84</v>
      </c>
      <c r="X18" s="209">
        <v>173.33</v>
      </c>
      <c r="Y18" s="210">
        <f t="shared" ref="Y18:Y49" si="2">W18/X18</f>
        <v>0.48462470432123689</v>
      </c>
      <c r="Z18" s="199"/>
      <c r="AA18" s="212">
        <v>115</v>
      </c>
      <c r="AB18" s="209">
        <v>173.33</v>
      </c>
      <c r="AC18" s="210">
        <f t="shared" ref="AC18:AC49" si="3">AA18/AB18</f>
        <v>0.66347429758264576</v>
      </c>
      <c r="AD18" s="199"/>
      <c r="AE18" s="211">
        <v>146</v>
      </c>
      <c r="AF18" s="213">
        <v>173.33</v>
      </c>
      <c r="AG18" s="214">
        <f t="shared" ref="AG18:AG48" si="4">AE18/AF18</f>
        <v>0.84232389084405468</v>
      </c>
      <c r="AI18" s="193"/>
    </row>
    <row r="19" spans="2:43" ht="15" customHeight="1" thickTop="1" thickBot="1" x14ac:dyDescent="0.3">
      <c r="B19" s="182"/>
      <c r="D19" s="1252" t="s">
        <v>258</v>
      </c>
      <c r="E19" s="1253"/>
      <c r="F19" s="1253"/>
      <c r="G19" s="182"/>
      <c r="I19" s="182"/>
      <c r="J19" s="1254" t="s">
        <v>258</v>
      </c>
      <c r="K19" s="1254"/>
      <c r="L19" s="1255"/>
      <c r="N19" s="182"/>
      <c r="O19" s="196">
        <v>20</v>
      </c>
      <c r="P19" s="197">
        <v>173.33</v>
      </c>
      <c r="Q19" s="198">
        <f t="shared" si="0"/>
        <v>0.11538683436219926</v>
      </c>
      <c r="R19" s="199"/>
      <c r="S19" s="200">
        <v>54</v>
      </c>
      <c r="T19" s="197">
        <v>173.33</v>
      </c>
      <c r="U19" s="198">
        <f t="shared" si="1"/>
        <v>0.31154445277793802</v>
      </c>
      <c r="V19" s="199"/>
      <c r="W19" s="200">
        <v>85</v>
      </c>
      <c r="X19" s="197">
        <v>173.33</v>
      </c>
      <c r="Y19" s="198">
        <f t="shared" si="2"/>
        <v>0.49039404603934689</v>
      </c>
      <c r="Z19" s="199"/>
      <c r="AA19" s="201">
        <v>116</v>
      </c>
      <c r="AB19" s="197">
        <v>173.33</v>
      </c>
      <c r="AC19" s="198">
        <f t="shared" si="3"/>
        <v>0.6692436393007557</v>
      </c>
      <c r="AD19" s="199"/>
      <c r="AE19" s="200">
        <v>147</v>
      </c>
      <c r="AF19" s="202">
        <v>173.33</v>
      </c>
      <c r="AG19" s="203">
        <f t="shared" si="4"/>
        <v>0.84809323256216462</v>
      </c>
      <c r="AI19" s="182"/>
    </row>
    <row r="20" spans="2:43" ht="16.5" thickBot="1" x14ac:dyDescent="0.3">
      <c r="B20" s="182"/>
      <c r="C20" s="215"/>
      <c r="D20" s="216" t="s">
        <v>257</v>
      </c>
      <c r="E20" s="188" t="s">
        <v>255</v>
      </c>
      <c r="F20" s="188" t="s">
        <v>256</v>
      </c>
      <c r="G20" s="217"/>
      <c r="H20" s="215"/>
      <c r="I20" s="217"/>
      <c r="J20" s="218" t="s">
        <v>257</v>
      </c>
      <c r="K20" s="218"/>
      <c r="L20" s="219" t="s">
        <v>256</v>
      </c>
      <c r="M20" s="215"/>
      <c r="N20" s="217"/>
      <c r="O20" s="208">
        <v>25</v>
      </c>
      <c r="P20" s="209">
        <v>173.33</v>
      </c>
      <c r="Q20" s="210">
        <f t="shared" si="0"/>
        <v>0.14423354295274909</v>
      </c>
      <c r="R20" s="199"/>
      <c r="S20" s="211">
        <v>55</v>
      </c>
      <c r="T20" s="209">
        <v>173.33</v>
      </c>
      <c r="U20" s="210">
        <f t="shared" si="1"/>
        <v>0.31731379449604796</v>
      </c>
      <c r="V20" s="199"/>
      <c r="W20" s="211">
        <v>86</v>
      </c>
      <c r="X20" s="209">
        <v>173.33</v>
      </c>
      <c r="Y20" s="210">
        <f t="shared" si="2"/>
        <v>0.49616338775745683</v>
      </c>
      <c r="Z20" s="199"/>
      <c r="AA20" s="212">
        <v>117</v>
      </c>
      <c r="AB20" s="209">
        <v>173.33</v>
      </c>
      <c r="AC20" s="210">
        <f t="shared" si="3"/>
        <v>0.67501298101886564</v>
      </c>
      <c r="AD20" s="199"/>
      <c r="AE20" s="211">
        <v>148</v>
      </c>
      <c r="AF20" s="213">
        <v>173.33</v>
      </c>
      <c r="AG20" s="214">
        <f t="shared" si="4"/>
        <v>0.85386257428027457</v>
      </c>
      <c r="AH20" s="215"/>
      <c r="AI20" s="182"/>
    </row>
    <row r="21" spans="2:43" ht="16.5" thickBot="1" x14ac:dyDescent="0.3">
      <c r="B21" s="182"/>
      <c r="C21" s="215"/>
      <c r="D21" s="220"/>
      <c r="E21" s="179"/>
      <c r="F21" s="179"/>
      <c r="G21" s="217"/>
      <c r="H21" s="215"/>
      <c r="I21" s="221"/>
      <c r="J21" s="222"/>
      <c r="K21" s="222"/>
      <c r="L21" s="223"/>
      <c r="M21" s="215"/>
      <c r="N21" s="217"/>
      <c r="O21" s="208"/>
      <c r="P21" s="209"/>
      <c r="Q21" s="210"/>
      <c r="R21" s="199"/>
      <c r="S21" s="211"/>
      <c r="T21" s="209"/>
      <c r="U21" s="210"/>
      <c r="V21" s="199"/>
      <c r="W21" s="211">
        <v>86.58</v>
      </c>
      <c r="X21" s="209">
        <v>173.33</v>
      </c>
      <c r="Y21" s="210">
        <f t="shared" si="2"/>
        <v>0.4995096059539606</v>
      </c>
      <c r="Z21" s="199"/>
      <c r="AA21" s="212"/>
      <c r="AB21" s="209"/>
      <c r="AC21" s="210"/>
      <c r="AD21" s="199"/>
      <c r="AE21" s="211"/>
      <c r="AF21" s="213"/>
      <c r="AG21" s="214"/>
      <c r="AH21" s="215"/>
      <c r="AI21" s="182"/>
    </row>
    <row r="22" spans="2:43" s="224" customFormat="1" ht="14.45" customHeight="1" thickBot="1" x14ac:dyDescent="0.3">
      <c r="B22" s="225"/>
      <c r="D22" s="226">
        <v>1</v>
      </c>
      <c r="E22" s="197">
        <v>0.375</v>
      </c>
      <c r="F22" s="198">
        <f>D22*E22</f>
        <v>0.375</v>
      </c>
      <c r="G22" s="199"/>
      <c r="I22" s="225"/>
      <c r="J22" s="227">
        <v>1</v>
      </c>
      <c r="K22" s="197">
        <v>0.3</v>
      </c>
      <c r="L22" s="228">
        <f>J22*K22</f>
        <v>0.3</v>
      </c>
      <c r="N22" s="199"/>
      <c r="O22" s="196">
        <v>26</v>
      </c>
      <c r="P22" s="197">
        <v>173.33</v>
      </c>
      <c r="Q22" s="198">
        <f t="shared" si="0"/>
        <v>0.15000288467085904</v>
      </c>
      <c r="R22" s="199"/>
      <c r="S22" s="200">
        <v>56</v>
      </c>
      <c r="T22" s="197">
        <v>173.33</v>
      </c>
      <c r="U22" s="198">
        <f t="shared" si="1"/>
        <v>0.32308313621415796</v>
      </c>
      <c r="V22" s="199"/>
      <c r="W22" s="200">
        <v>87</v>
      </c>
      <c r="X22" s="197">
        <v>173.33</v>
      </c>
      <c r="Y22" s="198">
        <f t="shared" si="2"/>
        <v>0.50193272947556677</v>
      </c>
      <c r="Z22" s="199"/>
      <c r="AA22" s="201">
        <v>118</v>
      </c>
      <c r="AB22" s="197">
        <v>173.33</v>
      </c>
      <c r="AC22" s="198">
        <f t="shared" si="3"/>
        <v>0.6807823227369757</v>
      </c>
      <c r="AD22" s="199"/>
      <c r="AE22" s="200">
        <v>149</v>
      </c>
      <c r="AF22" s="202">
        <v>173.33</v>
      </c>
      <c r="AG22" s="203">
        <f t="shared" si="4"/>
        <v>0.85963191599838451</v>
      </c>
      <c r="AI22" s="225"/>
    </row>
    <row r="23" spans="2:43" s="224" customFormat="1" ht="14.45" customHeight="1" thickBot="1" x14ac:dyDescent="0.3">
      <c r="B23" s="225"/>
      <c r="D23" s="229">
        <v>2</v>
      </c>
      <c r="E23" s="209">
        <v>0.375</v>
      </c>
      <c r="F23" s="210">
        <f t="shared" ref="F23:F46" si="5">D23*E23</f>
        <v>0.75</v>
      </c>
      <c r="G23" s="199"/>
      <c r="I23" s="225"/>
      <c r="J23" s="230">
        <v>2</v>
      </c>
      <c r="K23" s="209">
        <v>0.3</v>
      </c>
      <c r="L23" s="231">
        <f t="shared" ref="L23:L52" si="6">J23*K23</f>
        <v>0.6</v>
      </c>
      <c r="N23" s="199"/>
      <c r="O23" s="208">
        <v>27</v>
      </c>
      <c r="P23" s="209">
        <v>173.33</v>
      </c>
      <c r="Q23" s="210">
        <f t="shared" si="0"/>
        <v>0.15577222638896901</v>
      </c>
      <c r="R23" s="199"/>
      <c r="S23" s="211">
        <v>57</v>
      </c>
      <c r="T23" s="209">
        <v>173.33</v>
      </c>
      <c r="U23" s="210">
        <f t="shared" si="1"/>
        <v>0.32885247793226791</v>
      </c>
      <c r="V23" s="199"/>
      <c r="W23" s="211">
        <v>88</v>
      </c>
      <c r="X23" s="209">
        <v>173.33</v>
      </c>
      <c r="Y23" s="210">
        <f t="shared" si="2"/>
        <v>0.50770207119367672</v>
      </c>
      <c r="Z23" s="199"/>
      <c r="AA23" s="212">
        <v>119</v>
      </c>
      <c r="AB23" s="209">
        <v>173.33</v>
      </c>
      <c r="AC23" s="210">
        <f t="shared" si="3"/>
        <v>0.68655166445508564</v>
      </c>
      <c r="AD23" s="199"/>
      <c r="AE23" s="211">
        <v>150</v>
      </c>
      <c r="AF23" s="213">
        <v>173.33</v>
      </c>
      <c r="AG23" s="214">
        <f t="shared" si="4"/>
        <v>0.86540125771649445</v>
      </c>
      <c r="AI23" s="225"/>
    </row>
    <row r="24" spans="2:43" s="224" customFormat="1" ht="14.45" customHeight="1" thickBot="1" x14ac:dyDescent="0.3">
      <c r="B24" s="225"/>
      <c r="D24" s="226">
        <v>3</v>
      </c>
      <c r="E24" s="197">
        <v>0.375</v>
      </c>
      <c r="F24" s="198">
        <f t="shared" si="5"/>
        <v>1.125</v>
      </c>
      <c r="G24" s="199"/>
      <c r="I24" s="225"/>
      <c r="J24" s="232">
        <v>3</v>
      </c>
      <c r="K24" s="197">
        <v>0.3</v>
      </c>
      <c r="L24" s="228">
        <f t="shared" si="6"/>
        <v>0.89999999999999991</v>
      </c>
      <c r="N24" s="199"/>
      <c r="O24" s="196">
        <v>28</v>
      </c>
      <c r="P24" s="197">
        <v>173.33</v>
      </c>
      <c r="Q24" s="198">
        <f t="shared" si="0"/>
        <v>0.16154156810707898</v>
      </c>
      <c r="R24" s="199"/>
      <c r="S24" s="200">
        <v>58</v>
      </c>
      <c r="T24" s="197">
        <v>173.33</v>
      </c>
      <c r="U24" s="198">
        <f t="shared" si="1"/>
        <v>0.33462181965037785</v>
      </c>
      <c r="V24" s="199"/>
      <c r="W24" s="200">
        <v>89</v>
      </c>
      <c r="X24" s="197">
        <v>173.33</v>
      </c>
      <c r="Y24" s="198">
        <f t="shared" si="2"/>
        <v>0.51347141291178677</v>
      </c>
      <c r="Z24" s="199"/>
      <c r="AA24" s="201">
        <v>120</v>
      </c>
      <c r="AB24" s="197">
        <v>173.33</v>
      </c>
      <c r="AC24" s="198">
        <f t="shared" si="3"/>
        <v>0.69232100617319559</v>
      </c>
      <c r="AD24" s="199"/>
      <c r="AE24" s="200">
        <v>151</v>
      </c>
      <c r="AF24" s="202">
        <v>173.33</v>
      </c>
      <c r="AG24" s="203">
        <f t="shared" si="4"/>
        <v>0.8711705994346044</v>
      </c>
      <c r="AI24" s="225"/>
    </row>
    <row r="25" spans="2:43" s="224" customFormat="1" ht="14.45" customHeight="1" thickBot="1" x14ac:dyDescent="0.3">
      <c r="B25" s="225"/>
      <c r="D25" s="229">
        <v>4</v>
      </c>
      <c r="E25" s="209">
        <v>0.375</v>
      </c>
      <c r="F25" s="210">
        <f t="shared" si="5"/>
        <v>1.5</v>
      </c>
      <c r="G25" s="199"/>
      <c r="I25" s="225"/>
      <c r="J25" s="230">
        <v>4</v>
      </c>
      <c r="K25" s="209">
        <v>0.3</v>
      </c>
      <c r="L25" s="231">
        <f t="shared" si="6"/>
        <v>1.2</v>
      </c>
      <c r="N25" s="199"/>
      <c r="O25" s="208">
        <v>29</v>
      </c>
      <c r="P25" s="209">
        <v>173.33</v>
      </c>
      <c r="Q25" s="210">
        <f t="shared" si="0"/>
        <v>0.16731090982518892</v>
      </c>
      <c r="R25" s="199"/>
      <c r="S25" s="211">
        <v>59</v>
      </c>
      <c r="T25" s="209">
        <v>173.33</v>
      </c>
      <c r="U25" s="210">
        <f t="shared" si="1"/>
        <v>0.34039116136848785</v>
      </c>
      <c r="V25" s="199"/>
      <c r="W25" s="211">
        <v>90</v>
      </c>
      <c r="X25" s="209">
        <v>173.33</v>
      </c>
      <c r="Y25" s="210">
        <f t="shared" si="2"/>
        <v>0.51924075462989672</v>
      </c>
      <c r="Z25" s="199"/>
      <c r="AA25" s="212">
        <v>121</v>
      </c>
      <c r="AB25" s="209">
        <v>173.33</v>
      </c>
      <c r="AC25" s="210">
        <f t="shared" si="3"/>
        <v>0.69809034789130553</v>
      </c>
      <c r="AD25" s="199"/>
      <c r="AE25" s="211">
        <v>152</v>
      </c>
      <c r="AF25" s="213">
        <v>173.33</v>
      </c>
      <c r="AG25" s="214">
        <f t="shared" si="4"/>
        <v>0.87693994115271445</v>
      </c>
      <c r="AI25" s="225"/>
    </row>
    <row r="26" spans="2:43" s="224" customFormat="1" ht="14.45" customHeight="1" thickBot="1" x14ac:dyDescent="0.3">
      <c r="B26" s="225"/>
      <c r="D26" s="226">
        <v>5</v>
      </c>
      <c r="E26" s="197">
        <v>0.375</v>
      </c>
      <c r="F26" s="198">
        <f t="shared" si="5"/>
        <v>1.875</v>
      </c>
      <c r="G26" s="199"/>
      <c r="I26" s="225"/>
      <c r="J26" s="232">
        <v>5</v>
      </c>
      <c r="K26" s="197">
        <v>0.3</v>
      </c>
      <c r="L26" s="228">
        <f t="shared" si="6"/>
        <v>1.5</v>
      </c>
      <c r="N26" s="199"/>
      <c r="O26" s="196">
        <v>30</v>
      </c>
      <c r="P26" s="197">
        <v>173.33</v>
      </c>
      <c r="Q26" s="198">
        <f t="shared" si="0"/>
        <v>0.1730802515432989</v>
      </c>
      <c r="R26" s="199"/>
      <c r="S26" s="200">
        <v>60</v>
      </c>
      <c r="T26" s="197">
        <v>173.33</v>
      </c>
      <c r="U26" s="198">
        <f t="shared" si="1"/>
        <v>0.34616050308659779</v>
      </c>
      <c r="V26" s="199"/>
      <c r="W26" s="200">
        <v>91</v>
      </c>
      <c r="X26" s="197">
        <v>173.33</v>
      </c>
      <c r="Y26" s="198">
        <f t="shared" si="2"/>
        <v>0.52501009634800666</v>
      </c>
      <c r="Z26" s="199"/>
      <c r="AA26" s="201">
        <v>122</v>
      </c>
      <c r="AB26" s="197">
        <v>173.33</v>
      </c>
      <c r="AC26" s="198">
        <f t="shared" si="3"/>
        <v>0.70385968960941547</v>
      </c>
      <c r="AD26" s="199"/>
      <c r="AE26" s="200">
        <v>153</v>
      </c>
      <c r="AF26" s="202">
        <v>173.33</v>
      </c>
      <c r="AG26" s="203">
        <f t="shared" si="4"/>
        <v>0.8827092828708244</v>
      </c>
      <c r="AI26" s="225"/>
      <c r="AQ26" s="192"/>
    </row>
    <row r="27" spans="2:43" s="224" customFormat="1" ht="14.45" customHeight="1" thickBot="1" x14ac:dyDescent="0.3">
      <c r="B27" s="225"/>
      <c r="D27" s="229">
        <v>6</v>
      </c>
      <c r="E27" s="209">
        <v>0.375</v>
      </c>
      <c r="F27" s="210">
        <f t="shared" si="5"/>
        <v>2.25</v>
      </c>
      <c r="G27" s="199"/>
      <c r="I27" s="225"/>
      <c r="J27" s="230">
        <v>6</v>
      </c>
      <c r="K27" s="209">
        <v>0.3</v>
      </c>
      <c r="L27" s="231">
        <f t="shared" si="6"/>
        <v>1.7999999999999998</v>
      </c>
      <c r="N27" s="199"/>
      <c r="O27" s="208">
        <v>31</v>
      </c>
      <c r="P27" s="209">
        <v>173.33</v>
      </c>
      <c r="Q27" s="210">
        <f t="shared" si="0"/>
        <v>0.17884959326140887</v>
      </c>
      <c r="R27" s="199"/>
      <c r="S27" s="211">
        <v>61</v>
      </c>
      <c r="T27" s="209">
        <v>173.33</v>
      </c>
      <c r="U27" s="210">
        <f t="shared" si="1"/>
        <v>0.35192984480470774</v>
      </c>
      <c r="V27" s="199"/>
      <c r="W27" s="211">
        <v>92</v>
      </c>
      <c r="X27" s="209">
        <v>173.33</v>
      </c>
      <c r="Y27" s="210">
        <f t="shared" si="2"/>
        <v>0.5307794380661166</v>
      </c>
      <c r="Z27" s="199"/>
      <c r="AA27" s="212">
        <v>123</v>
      </c>
      <c r="AB27" s="209">
        <v>173.33</v>
      </c>
      <c r="AC27" s="210">
        <f t="shared" si="3"/>
        <v>0.70962903132752553</v>
      </c>
      <c r="AD27" s="199"/>
      <c r="AE27" s="211">
        <v>154</v>
      </c>
      <c r="AF27" s="213">
        <v>173.33</v>
      </c>
      <c r="AG27" s="214">
        <f t="shared" si="4"/>
        <v>0.88847862458893434</v>
      </c>
      <c r="AI27" s="225"/>
    </row>
    <row r="28" spans="2:43" s="224" customFormat="1" ht="14.45" customHeight="1" thickBot="1" x14ac:dyDescent="0.3">
      <c r="B28" s="225"/>
      <c r="D28" s="226">
        <v>7</v>
      </c>
      <c r="E28" s="197">
        <v>0.375</v>
      </c>
      <c r="F28" s="198">
        <f t="shared" si="5"/>
        <v>2.625</v>
      </c>
      <c r="G28" s="199"/>
      <c r="I28" s="225"/>
      <c r="J28" s="232">
        <v>7</v>
      </c>
      <c r="K28" s="197">
        <v>0.3</v>
      </c>
      <c r="L28" s="228">
        <f t="shared" si="6"/>
        <v>2.1</v>
      </c>
      <c r="N28" s="199"/>
      <c r="O28" s="196">
        <v>32</v>
      </c>
      <c r="P28" s="197">
        <v>173.33</v>
      </c>
      <c r="Q28" s="198">
        <f t="shared" si="0"/>
        <v>0.18461893497951881</v>
      </c>
      <c r="R28" s="199"/>
      <c r="S28" s="200">
        <v>62</v>
      </c>
      <c r="T28" s="197">
        <v>173.33</v>
      </c>
      <c r="U28" s="198">
        <f t="shared" si="1"/>
        <v>0.35769918652281774</v>
      </c>
      <c r="V28" s="199"/>
      <c r="W28" s="200">
        <v>93</v>
      </c>
      <c r="X28" s="197">
        <v>173.33</v>
      </c>
      <c r="Y28" s="198">
        <f t="shared" si="2"/>
        <v>0.53654877978422655</v>
      </c>
      <c r="Z28" s="199"/>
      <c r="AA28" s="201">
        <v>124</v>
      </c>
      <c r="AB28" s="197">
        <v>173.33</v>
      </c>
      <c r="AC28" s="198">
        <f t="shared" si="3"/>
        <v>0.71539837304563547</v>
      </c>
      <c r="AD28" s="199"/>
      <c r="AE28" s="200">
        <v>155</v>
      </c>
      <c r="AF28" s="202">
        <v>173.33</v>
      </c>
      <c r="AG28" s="203">
        <f t="shared" si="4"/>
        <v>0.89424796630704428</v>
      </c>
      <c r="AI28" s="225"/>
    </row>
    <row r="29" spans="2:43" s="224" customFormat="1" ht="14.45" customHeight="1" thickBot="1" x14ac:dyDescent="0.3">
      <c r="B29" s="225"/>
      <c r="D29" s="229">
        <v>8</v>
      </c>
      <c r="E29" s="209">
        <v>0.375</v>
      </c>
      <c r="F29" s="210">
        <f t="shared" si="5"/>
        <v>3</v>
      </c>
      <c r="G29" s="199"/>
      <c r="I29" s="225"/>
      <c r="J29" s="230">
        <v>8</v>
      </c>
      <c r="K29" s="209">
        <v>0.3</v>
      </c>
      <c r="L29" s="231">
        <f t="shared" si="6"/>
        <v>2.4</v>
      </c>
      <c r="N29" s="199"/>
      <c r="O29" s="208">
        <v>33</v>
      </c>
      <c r="P29" s="209">
        <v>173.33</v>
      </c>
      <c r="Q29" s="210">
        <f t="shared" si="0"/>
        <v>0.19038827669762878</v>
      </c>
      <c r="R29" s="199"/>
      <c r="S29" s="211">
        <v>63</v>
      </c>
      <c r="T29" s="209">
        <v>173.33</v>
      </c>
      <c r="U29" s="210">
        <f t="shared" si="1"/>
        <v>0.36346852824092768</v>
      </c>
      <c r="V29" s="199"/>
      <c r="W29" s="211">
        <v>94</v>
      </c>
      <c r="X29" s="209">
        <v>173.33</v>
      </c>
      <c r="Y29" s="210">
        <f t="shared" si="2"/>
        <v>0.54231812150233649</v>
      </c>
      <c r="Z29" s="199"/>
      <c r="AA29" s="212">
        <v>125</v>
      </c>
      <c r="AB29" s="209">
        <v>173.33</v>
      </c>
      <c r="AC29" s="210">
        <f t="shared" si="3"/>
        <v>0.72116771476374542</v>
      </c>
      <c r="AD29" s="199"/>
      <c r="AE29" s="211">
        <v>156</v>
      </c>
      <c r="AF29" s="213">
        <v>173.33</v>
      </c>
      <c r="AG29" s="214">
        <f t="shared" si="4"/>
        <v>0.90001730802515423</v>
      </c>
      <c r="AI29" s="225"/>
    </row>
    <row r="30" spans="2:43" s="224" customFormat="1" ht="14.45" customHeight="1" thickBot="1" x14ac:dyDescent="0.3">
      <c r="B30" s="225"/>
      <c r="D30" s="226">
        <v>9</v>
      </c>
      <c r="E30" s="197">
        <v>0.375</v>
      </c>
      <c r="F30" s="198">
        <f t="shared" si="5"/>
        <v>3.375</v>
      </c>
      <c r="G30" s="199"/>
      <c r="I30" s="225"/>
      <c r="J30" s="232">
        <v>9</v>
      </c>
      <c r="K30" s="197">
        <v>0.3</v>
      </c>
      <c r="L30" s="228">
        <f t="shared" si="6"/>
        <v>2.6999999999999997</v>
      </c>
      <c r="N30" s="199"/>
      <c r="O30" s="196">
        <v>34</v>
      </c>
      <c r="P30" s="197">
        <v>173.33</v>
      </c>
      <c r="Q30" s="198">
        <f t="shared" si="0"/>
        <v>0.19615761841573875</v>
      </c>
      <c r="R30" s="199"/>
      <c r="S30" s="200">
        <v>64</v>
      </c>
      <c r="T30" s="197">
        <v>173.33</v>
      </c>
      <c r="U30" s="198">
        <f t="shared" si="1"/>
        <v>0.36923786995903762</v>
      </c>
      <c r="V30" s="199"/>
      <c r="W30" s="200">
        <v>95</v>
      </c>
      <c r="X30" s="197">
        <v>173.33</v>
      </c>
      <c r="Y30" s="198">
        <f t="shared" si="2"/>
        <v>0.54808746322044655</v>
      </c>
      <c r="Z30" s="199"/>
      <c r="AA30" s="201">
        <v>126</v>
      </c>
      <c r="AB30" s="197">
        <v>173.33</v>
      </c>
      <c r="AC30" s="198">
        <f t="shared" si="3"/>
        <v>0.72693705648185536</v>
      </c>
      <c r="AD30" s="199"/>
      <c r="AE30" s="200">
        <v>157</v>
      </c>
      <c r="AF30" s="202">
        <v>173.33</v>
      </c>
      <c r="AG30" s="203">
        <f t="shared" si="4"/>
        <v>0.90578664974326428</v>
      </c>
      <c r="AI30" s="225"/>
    </row>
    <row r="31" spans="2:43" s="224" customFormat="1" ht="14.45" customHeight="1" thickBot="1" x14ac:dyDescent="0.3">
      <c r="B31" s="225"/>
      <c r="D31" s="229">
        <v>10</v>
      </c>
      <c r="E31" s="209">
        <v>0.375</v>
      </c>
      <c r="F31" s="210">
        <f t="shared" si="5"/>
        <v>3.75</v>
      </c>
      <c r="G31" s="199"/>
      <c r="I31" s="225"/>
      <c r="J31" s="230">
        <v>10</v>
      </c>
      <c r="K31" s="209">
        <v>0.3</v>
      </c>
      <c r="L31" s="231">
        <f t="shared" si="6"/>
        <v>3</v>
      </c>
      <c r="N31" s="199"/>
      <c r="O31" s="208">
        <v>35</v>
      </c>
      <c r="P31" s="209">
        <v>173.33</v>
      </c>
      <c r="Q31" s="210">
        <f t="shared" si="0"/>
        <v>0.20192696013384873</v>
      </c>
      <c r="R31" s="199"/>
      <c r="S31" s="211">
        <v>65</v>
      </c>
      <c r="T31" s="209">
        <v>173.33</v>
      </c>
      <c r="U31" s="210">
        <f t="shared" si="1"/>
        <v>0.37500721167714762</v>
      </c>
      <c r="V31" s="199"/>
      <c r="W31" s="211">
        <v>96</v>
      </c>
      <c r="X31" s="209">
        <v>173.33</v>
      </c>
      <c r="Y31" s="210">
        <f t="shared" si="2"/>
        <v>0.55385680493855649</v>
      </c>
      <c r="Z31" s="199"/>
      <c r="AA31" s="212">
        <v>127</v>
      </c>
      <c r="AB31" s="209">
        <v>173.33</v>
      </c>
      <c r="AC31" s="210">
        <f t="shared" si="3"/>
        <v>0.7327063981999653</v>
      </c>
      <c r="AD31" s="199"/>
      <c r="AE31" s="211">
        <v>158</v>
      </c>
      <c r="AF31" s="213">
        <v>173.33</v>
      </c>
      <c r="AG31" s="214">
        <f t="shared" si="4"/>
        <v>0.91155599146137423</v>
      </c>
      <c r="AI31" s="225"/>
    </row>
    <row r="32" spans="2:43" s="224" customFormat="1" ht="14.45" customHeight="1" thickBot="1" x14ac:dyDescent="0.3">
      <c r="B32" s="225"/>
      <c r="D32" s="226">
        <v>11</v>
      </c>
      <c r="E32" s="197">
        <v>0.375</v>
      </c>
      <c r="F32" s="198">
        <f t="shared" si="5"/>
        <v>4.125</v>
      </c>
      <c r="G32" s="199"/>
      <c r="I32" s="225"/>
      <c r="J32" s="232">
        <v>11</v>
      </c>
      <c r="K32" s="197">
        <v>0.3</v>
      </c>
      <c r="L32" s="228">
        <f t="shared" si="6"/>
        <v>3.3</v>
      </c>
      <c r="N32" s="199"/>
      <c r="O32" s="196">
        <v>36</v>
      </c>
      <c r="P32" s="197">
        <v>173.33</v>
      </c>
      <c r="Q32" s="198">
        <f t="shared" si="0"/>
        <v>0.20769630185195867</v>
      </c>
      <c r="R32" s="199"/>
      <c r="S32" s="200">
        <v>66</v>
      </c>
      <c r="T32" s="197">
        <v>173.33</v>
      </c>
      <c r="U32" s="198">
        <f t="shared" si="1"/>
        <v>0.38077655339525757</v>
      </c>
      <c r="V32" s="199"/>
      <c r="W32" s="200">
        <v>97</v>
      </c>
      <c r="X32" s="197">
        <v>173.33</v>
      </c>
      <c r="Y32" s="198">
        <f t="shared" si="2"/>
        <v>0.55962614665666643</v>
      </c>
      <c r="Z32" s="199"/>
      <c r="AA32" s="201">
        <v>128</v>
      </c>
      <c r="AB32" s="197">
        <v>173.33</v>
      </c>
      <c r="AC32" s="198">
        <f t="shared" si="3"/>
        <v>0.73847573991807525</v>
      </c>
      <c r="AD32" s="199"/>
      <c r="AE32" s="200">
        <v>159</v>
      </c>
      <c r="AF32" s="202">
        <v>173.33</v>
      </c>
      <c r="AG32" s="203">
        <f t="shared" si="4"/>
        <v>0.91732533317948417</v>
      </c>
      <c r="AI32" s="225"/>
    </row>
    <row r="33" spans="2:35" s="224" customFormat="1" ht="14.45" customHeight="1" thickBot="1" x14ac:dyDescent="0.3">
      <c r="B33" s="225"/>
      <c r="D33" s="229">
        <v>12</v>
      </c>
      <c r="E33" s="209">
        <v>0.375</v>
      </c>
      <c r="F33" s="210">
        <f t="shared" si="5"/>
        <v>4.5</v>
      </c>
      <c r="G33" s="199"/>
      <c r="I33" s="225"/>
      <c r="J33" s="230">
        <v>12</v>
      </c>
      <c r="K33" s="209">
        <v>0.3</v>
      </c>
      <c r="L33" s="231">
        <f t="shared" si="6"/>
        <v>3.5999999999999996</v>
      </c>
      <c r="N33" s="199"/>
      <c r="O33" s="208">
        <v>37</v>
      </c>
      <c r="P33" s="209">
        <v>173.33</v>
      </c>
      <c r="Q33" s="210">
        <f t="shared" si="0"/>
        <v>0.21346564357006864</v>
      </c>
      <c r="R33" s="199"/>
      <c r="S33" s="211">
        <v>67</v>
      </c>
      <c r="T33" s="209">
        <v>173.33</v>
      </c>
      <c r="U33" s="210">
        <f t="shared" si="1"/>
        <v>0.38654589511336751</v>
      </c>
      <c r="V33" s="199"/>
      <c r="W33" s="211">
        <v>98</v>
      </c>
      <c r="X33" s="209">
        <v>173.33</v>
      </c>
      <c r="Y33" s="210">
        <f t="shared" si="2"/>
        <v>0.56539548837477638</v>
      </c>
      <c r="Z33" s="199"/>
      <c r="AA33" s="212">
        <v>129</v>
      </c>
      <c r="AB33" s="209">
        <v>173.33</v>
      </c>
      <c r="AC33" s="210">
        <f t="shared" si="3"/>
        <v>0.7442450816361853</v>
      </c>
      <c r="AD33" s="199"/>
      <c r="AE33" s="211">
        <v>160</v>
      </c>
      <c r="AF33" s="213">
        <v>173.33</v>
      </c>
      <c r="AG33" s="214">
        <f t="shared" si="4"/>
        <v>0.92309467489759411</v>
      </c>
      <c r="AI33" s="225"/>
    </row>
    <row r="34" spans="2:35" s="224" customFormat="1" ht="14.45" customHeight="1" thickBot="1" x14ac:dyDescent="0.3">
      <c r="B34" s="225"/>
      <c r="D34" s="229"/>
      <c r="E34" s="209"/>
      <c r="F34" s="210"/>
      <c r="G34" s="199"/>
      <c r="I34" s="225"/>
      <c r="J34" s="230"/>
      <c r="K34" s="209"/>
      <c r="L34" s="231"/>
      <c r="N34" s="199"/>
      <c r="O34" s="208"/>
      <c r="P34" s="209"/>
      <c r="Q34" s="210"/>
      <c r="R34" s="199"/>
      <c r="S34" s="211"/>
      <c r="T34" s="209"/>
      <c r="U34" s="210"/>
      <c r="V34" s="199"/>
      <c r="W34" s="211"/>
      <c r="X34" s="209"/>
      <c r="Y34" s="210"/>
      <c r="Z34" s="199"/>
      <c r="AA34" s="212">
        <v>129.80000000000001</v>
      </c>
      <c r="AB34" s="209">
        <v>173.33</v>
      </c>
      <c r="AC34" s="210">
        <f t="shared" si="3"/>
        <v>0.74886055501067328</v>
      </c>
      <c r="AD34" s="199"/>
      <c r="AE34" s="211"/>
      <c r="AF34" s="213"/>
      <c r="AG34" s="214"/>
      <c r="AI34" s="225"/>
    </row>
    <row r="35" spans="2:35" s="224" customFormat="1" ht="14.45" customHeight="1" thickBot="1" x14ac:dyDescent="0.3">
      <c r="B35" s="225"/>
      <c r="D35" s="226">
        <v>13</v>
      </c>
      <c r="E35" s="197">
        <v>0.375</v>
      </c>
      <c r="F35" s="198">
        <f t="shared" si="5"/>
        <v>4.875</v>
      </c>
      <c r="G35" s="199"/>
      <c r="I35" s="225"/>
      <c r="J35" s="232">
        <v>13</v>
      </c>
      <c r="K35" s="197">
        <v>0.3</v>
      </c>
      <c r="L35" s="228">
        <f t="shared" si="6"/>
        <v>3.9</v>
      </c>
      <c r="N35" s="199"/>
      <c r="O35" s="196">
        <v>38</v>
      </c>
      <c r="P35" s="197">
        <v>173.33</v>
      </c>
      <c r="Q35" s="198">
        <f t="shared" si="0"/>
        <v>0.21923498528817861</v>
      </c>
      <c r="R35" s="199"/>
      <c r="S35" s="200">
        <v>68</v>
      </c>
      <c r="T35" s="197">
        <v>173.33</v>
      </c>
      <c r="U35" s="198">
        <f t="shared" si="1"/>
        <v>0.39231523683147751</v>
      </c>
      <c r="V35" s="199"/>
      <c r="W35" s="200">
        <v>99</v>
      </c>
      <c r="X35" s="197">
        <v>173.33</v>
      </c>
      <c r="Y35" s="198">
        <f t="shared" si="2"/>
        <v>0.57116483009288632</v>
      </c>
      <c r="Z35" s="199"/>
      <c r="AA35" s="201">
        <v>130</v>
      </c>
      <c r="AB35" s="197">
        <v>173.33</v>
      </c>
      <c r="AC35" s="198">
        <f t="shared" si="3"/>
        <v>0.75001442335429525</v>
      </c>
      <c r="AD35" s="199"/>
      <c r="AE35" s="200">
        <v>161</v>
      </c>
      <c r="AF35" s="202">
        <v>173.33</v>
      </c>
      <c r="AG35" s="203">
        <f t="shared" si="4"/>
        <v>0.92886401661570406</v>
      </c>
      <c r="AI35" s="225"/>
    </row>
    <row r="36" spans="2:35" s="224" customFormat="1" ht="14.45" customHeight="1" thickBot="1" x14ac:dyDescent="0.3">
      <c r="B36" s="225"/>
      <c r="D36" s="229">
        <v>14</v>
      </c>
      <c r="E36" s="209">
        <v>0.375</v>
      </c>
      <c r="F36" s="210">
        <f t="shared" si="5"/>
        <v>5.25</v>
      </c>
      <c r="G36" s="199"/>
      <c r="I36" s="225"/>
      <c r="J36" s="230">
        <v>14</v>
      </c>
      <c r="K36" s="209">
        <v>0.3</v>
      </c>
      <c r="L36" s="231">
        <f t="shared" si="6"/>
        <v>4.2</v>
      </c>
      <c r="N36" s="199"/>
      <c r="O36" s="208">
        <v>39</v>
      </c>
      <c r="P36" s="209">
        <v>173.33</v>
      </c>
      <c r="Q36" s="210">
        <f t="shared" si="0"/>
        <v>0.22500432700628856</v>
      </c>
      <c r="R36" s="199"/>
      <c r="S36" s="211">
        <v>69</v>
      </c>
      <c r="T36" s="209">
        <v>173.33</v>
      </c>
      <c r="U36" s="210">
        <f t="shared" si="1"/>
        <v>0.39808457854958745</v>
      </c>
      <c r="V36" s="199"/>
      <c r="W36" s="211">
        <v>100</v>
      </c>
      <c r="X36" s="209">
        <v>173.33</v>
      </c>
      <c r="Y36" s="210">
        <f t="shared" si="2"/>
        <v>0.57693417181099638</v>
      </c>
      <c r="Z36" s="199"/>
      <c r="AA36" s="212">
        <v>131</v>
      </c>
      <c r="AB36" s="209">
        <v>173.33</v>
      </c>
      <c r="AC36" s="210">
        <f t="shared" si="3"/>
        <v>0.75578376507240519</v>
      </c>
      <c r="AD36" s="199"/>
      <c r="AE36" s="211">
        <v>162</v>
      </c>
      <c r="AF36" s="213">
        <v>173.33</v>
      </c>
      <c r="AG36" s="214">
        <f t="shared" si="4"/>
        <v>0.934633358333814</v>
      </c>
      <c r="AI36" s="225"/>
    </row>
    <row r="37" spans="2:35" s="224" customFormat="1" ht="14.45" customHeight="1" thickBot="1" x14ac:dyDescent="0.3">
      <c r="B37" s="225"/>
      <c r="D37" s="226">
        <v>15</v>
      </c>
      <c r="E37" s="197">
        <v>0.375</v>
      </c>
      <c r="F37" s="198">
        <f t="shared" si="5"/>
        <v>5.625</v>
      </c>
      <c r="G37" s="199"/>
      <c r="I37" s="225"/>
      <c r="J37" s="232">
        <v>15</v>
      </c>
      <c r="K37" s="197">
        <v>0.3</v>
      </c>
      <c r="L37" s="228">
        <f t="shared" si="6"/>
        <v>4.5</v>
      </c>
      <c r="N37" s="199"/>
      <c r="O37" s="196">
        <v>40</v>
      </c>
      <c r="P37" s="197">
        <v>173.33</v>
      </c>
      <c r="Q37" s="198">
        <f t="shared" si="0"/>
        <v>0.23077366872439853</v>
      </c>
      <c r="R37" s="199"/>
      <c r="S37" s="200">
        <v>70</v>
      </c>
      <c r="T37" s="197">
        <v>173.33</v>
      </c>
      <c r="U37" s="198">
        <f t="shared" si="1"/>
        <v>0.40385392026769745</v>
      </c>
      <c r="V37" s="199"/>
      <c r="W37" s="200">
        <v>101</v>
      </c>
      <c r="X37" s="197">
        <v>173.33</v>
      </c>
      <c r="Y37" s="198">
        <f t="shared" si="2"/>
        <v>0.58270351352910632</v>
      </c>
      <c r="Z37" s="199"/>
      <c r="AA37" s="201">
        <v>132</v>
      </c>
      <c r="AB37" s="197">
        <v>173.33</v>
      </c>
      <c r="AC37" s="198">
        <f t="shared" si="3"/>
        <v>0.76155310679051513</v>
      </c>
      <c r="AD37" s="199"/>
      <c r="AE37" s="200">
        <v>163</v>
      </c>
      <c r="AF37" s="202">
        <v>173.33</v>
      </c>
      <c r="AG37" s="203">
        <f t="shared" si="4"/>
        <v>0.94040270005192406</v>
      </c>
      <c r="AI37" s="225"/>
    </row>
    <row r="38" spans="2:35" s="224" customFormat="1" ht="14.45" customHeight="1" thickBot="1" x14ac:dyDescent="0.3">
      <c r="B38" s="225"/>
      <c r="D38" s="229">
        <v>16</v>
      </c>
      <c r="E38" s="209">
        <v>0.375</v>
      </c>
      <c r="F38" s="210">
        <f t="shared" si="5"/>
        <v>6</v>
      </c>
      <c r="G38" s="199"/>
      <c r="I38" s="225"/>
      <c r="J38" s="230">
        <v>16</v>
      </c>
      <c r="K38" s="209">
        <v>0.3</v>
      </c>
      <c r="L38" s="231">
        <f t="shared" si="6"/>
        <v>4.8</v>
      </c>
      <c r="N38" s="199"/>
      <c r="O38" s="208">
        <v>41</v>
      </c>
      <c r="P38" s="209">
        <v>173.33</v>
      </c>
      <c r="Q38" s="210">
        <f t="shared" si="0"/>
        <v>0.2365430104425085</v>
      </c>
      <c r="R38" s="199"/>
      <c r="S38" s="211">
        <v>71</v>
      </c>
      <c r="T38" s="209">
        <v>173.33</v>
      </c>
      <c r="U38" s="210">
        <f t="shared" si="1"/>
        <v>0.4096232619858074</v>
      </c>
      <c r="V38" s="199"/>
      <c r="W38" s="211">
        <v>102</v>
      </c>
      <c r="X38" s="209">
        <v>173.33</v>
      </c>
      <c r="Y38" s="210">
        <f t="shared" si="2"/>
        <v>0.58847285524721626</v>
      </c>
      <c r="Z38" s="199"/>
      <c r="AA38" s="212">
        <v>133</v>
      </c>
      <c r="AB38" s="209">
        <v>173.33</v>
      </c>
      <c r="AC38" s="210">
        <f t="shared" si="3"/>
        <v>0.76732244850862508</v>
      </c>
      <c r="AD38" s="199"/>
      <c r="AE38" s="211">
        <v>164</v>
      </c>
      <c r="AF38" s="213">
        <v>173.33</v>
      </c>
      <c r="AG38" s="214">
        <f t="shared" si="4"/>
        <v>0.946172041770034</v>
      </c>
      <c r="AI38" s="225"/>
    </row>
    <row r="39" spans="2:35" s="224" customFormat="1" ht="14.45" customHeight="1" thickBot="1" x14ac:dyDescent="0.3">
      <c r="B39" s="225"/>
      <c r="D39" s="226">
        <v>17</v>
      </c>
      <c r="E39" s="197">
        <v>0.375</v>
      </c>
      <c r="F39" s="198">
        <f t="shared" si="5"/>
        <v>6.375</v>
      </c>
      <c r="G39" s="199"/>
      <c r="I39" s="225"/>
      <c r="J39" s="232">
        <v>17</v>
      </c>
      <c r="K39" s="197">
        <v>0.3</v>
      </c>
      <c r="L39" s="228">
        <f t="shared" si="6"/>
        <v>5.0999999999999996</v>
      </c>
      <c r="N39" s="199"/>
      <c r="O39" s="196">
        <v>42</v>
      </c>
      <c r="P39" s="197">
        <v>173.33</v>
      </c>
      <c r="Q39" s="198">
        <f t="shared" si="0"/>
        <v>0.24231235216061844</v>
      </c>
      <c r="R39" s="199"/>
      <c r="S39" s="200">
        <v>72</v>
      </c>
      <c r="T39" s="197">
        <v>173.33</v>
      </c>
      <c r="U39" s="198">
        <f t="shared" si="1"/>
        <v>0.41539260370391734</v>
      </c>
      <c r="V39" s="199"/>
      <c r="W39" s="200">
        <v>103</v>
      </c>
      <c r="X39" s="197">
        <v>173.33</v>
      </c>
      <c r="Y39" s="198">
        <f t="shared" si="2"/>
        <v>0.59424219696532621</v>
      </c>
      <c r="Z39" s="199"/>
      <c r="AA39" s="201">
        <v>134</v>
      </c>
      <c r="AB39" s="197">
        <v>173.33</v>
      </c>
      <c r="AC39" s="198">
        <f t="shared" si="3"/>
        <v>0.77309179022673502</v>
      </c>
      <c r="AD39" s="199"/>
      <c r="AE39" s="200">
        <v>165</v>
      </c>
      <c r="AF39" s="202">
        <v>173.33</v>
      </c>
      <c r="AG39" s="203">
        <f t="shared" si="4"/>
        <v>0.95194138348814394</v>
      </c>
      <c r="AI39" s="225"/>
    </row>
    <row r="40" spans="2:35" s="224" customFormat="1" ht="14.45" customHeight="1" thickBot="1" x14ac:dyDescent="0.3">
      <c r="B40" s="225"/>
      <c r="D40" s="229">
        <v>18</v>
      </c>
      <c r="E40" s="209">
        <v>0.375</v>
      </c>
      <c r="F40" s="210">
        <f t="shared" si="5"/>
        <v>6.75</v>
      </c>
      <c r="G40" s="199"/>
      <c r="I40" s="225"/>
      <c r="J40" s="230">
        <v>18</v>
      </c>
      <c r="K40" s="209">
        <v>0.3</v>
      </c>
      <c r="L40" s="231">
        <f t="shared" si="6"/>
        <v>5.3999999999999995</v>
      </c>
      <c r="N40" s="199"/>
      <c r="O40" s="208">
        <v>43</v>
      </c>
      <c r="P40" s="209">
        <v>173.33</v>
      </c>
      <c r="Q40" s="210">
        <f t="shared" si="0"/>
        <v>0.24808169387872842</v>
      </c>
      <c r="R40" s="199"/>
      <c r="S40" s="211">
        <v>73</v>
      </c>
      <c r="T40" s="209">
        <v>173.33</v>
      </c>
      <c r="U40" s="210">
        <f t="shared" si="1"/>
        <v>0.42116194542202734</v>
      </c>
      <c r="V40" s="199"/>
      <c r="W40" s="211">
        <v>104</v>
      </c>
      <c r="X40" s="209">
        <v>173.33</v>
      </c>
      <c r="Y40" s="210">
        <f t="shared" si="2"/>
        <v>0.60001153868343615</v>
      </c>
      <c r="Z40" s="199"/>
      <c r="AA40" s="212">
        <v>135</v>
      </c>
      <c r="AB40" s="209">
        <v>173.33</v>
      </c>
      <c r="AC40" s="210">
        <f t="shared" si="3"/>
        <v>0.77886113194484508</v>
      </c>
      <c r="AD40" s="199"/>
      <c r="AE40" s="211">
        <v>166</v>
      </c>
      <c r="AF40" s="213">
        <v>173.33</v>
      </c>
      <c r="AG40" s="214">
        <f t="shared" si="4"/>
        <v>0.95771072520625389</v>
      </c>
      <c r="AI40" s="225"/>
    </row>
    <row r="41" spans="2:35" s="224" customFormat="1" ht="14.45" customHeight="1" thickBot="1" x14ac:dyDescent="0.3">
      <c r="B41" s="225"/>
      <c r="D41" s="226">
        <v>19</v>
      </c>
      <c r="E41" s="197">
        <v>0.375</v>
      </c>
      <c r="F41" s="198">
        <f t="shared" si="5"/>
        <v>7.125</v>
      </c>
      <c r="G41" s="199"/>
      <c r="I41" s="225"/>
      <c r="J41" s="232">
        <v>19</v>
      </c>
      <c r="K41" s="197">
        <v>0.3</v>
      </c>
      <c r="L41" s="228">
        <f t="shared" si="6"/>
        <v>5.7</v>
      </c>
      <c r="N41" s="199"/>
      <c r="O41" s="196">
        <v>44</v>
      </c>
      <c r="P41" s="197">
        <v>173.33</v>
      </c>
      <c r="Q41" s="198">
        <f t="shared" si="0"/>
        <v>0.25385103559683836</v>
      </c>
      <c r="R41" s="199"/>
      <c r="S41" s="200">
        <v>74</v>
      </c>
      <c r="T41" s="197">
        <v>173.33</v>
      </c>
      <c r="U41" s="198">
        <f t="shared" si="1"/>
        <v>0.42693128714013728</v>
      </c>
      <c r="V41" s="199"/>
      <c r="W41" s="200">
        <v>105</v>
      </c>
      <c r="X41" s="197">
        <v>173.33</v>
      </c>
      <c r="Y41" s="198">
        <f t="shared" si="2"/>
        <v>0.6057808804015461</v>
      </c>
      <c r="Z41" s="199"/>
      <c r="AA41" s="201">
        <v>136</v>
      </c>
      <c r="AB41" s="197">
        <v>173.33</v>
      </c>
      <c r="AC41" s="198">
        <f t="shared" si="3"/>
        <v>0.78463047366295502</v>
      </c>
      <c r="AD41" s="199"/>
      <c r="AE41" s="200">
        <v>167</v>
      </c>
      <c r="AF41" s="202">
        <v>173.33</v>
      </c>
      <c r="AG41" s="203">
        <f t="shared" si="4"/>
        <v>0.96348006692436383</v>
      </c>
      <c r="AI41" s="225"/>
    </row>
    <row r="42" spans="2:35" s="224" customFormat="1" ht="14.45" customHeight="1" thickBot="1" x14ac:dyDescent="0.3">
      <c r="B42" s="225"/>
      <c r="D42" s="229">
        <v>20</v>
      </c>
      <c r="E42" s="209">
        <v>0.375</v>
      </c>
      <c r="F42" s="210">
        <f t="shared" si="5"/>
        <v>7.5</v>
      </c>
      <c r="G42" s="199"/>
      <c r="I42" s="225"/>
      <c r="J42" s="230">
        <v>20</v>
      </c>
      <c r="K42" s="209">
        <v>0.3</v>
      </c>
      <c r="L42" s="231">
        <f t="shared" si="6"/>
        <v>6</v>
      </c>
      <c r="N42" s="199"/>
      <c r="O42" s="208">
        <v>45</v>
      </c>
      <c r="P42" s="209">
        <v>173.33</v>
      </c>
      <c r="Q42" s="210">
        <f t="shared" si="0"/>
        <v>0.25962037731494836</v>
      </c>
      <c r="R42" s="199"/>
      <c r="S42" s="211">
        <v>75</v>
      </c>
      <c r="T42" s="209">
        <v>173.33</v>
      </c>
      <c r="U42" s="210">
        <f t="shared" si="1"/>
        <v>0.43270062885824723</v>
      </c>
      <c r="V42" s="199"/>
      <c r="W42" s="211">
        <v>106</v>
      </c>
      <c r="X42" s="209">
        <v>173.33</v>
      </c>
      <c r="Y42" s="210">
        <f t="shared" si="2"/>
        <v>0.61155022211965615</v>
      </c>
      <c r="Z42" s="199"/>
      <c r="AA42" s="212">
        <v>137</v>
      </c>
      <c r="AB42" s="209">
        <v>173.33</v>
      </c>
      <c r="AC42" s="210">
        <f t="shared" si="3"/>
        <v>0.79039981538106496</v>
      </c>
      <c r="AD42" s="199"/>
      <c r="AE42" s="211">
        <v>168</v>
      </c>
      <c r="AF42" s="213">
        <v>173.33</v>
      </c>
      <c r="AG42" s="214">
        <f t="shared" si="4"/>
        <v>0.96924940864247378</v>
      </c>
      <c r="AI42" s="225"/>
    </row>
    <row r="43" spans="2:35" s="224" customFormat="1" ht="14.45" customHeight="1" thickBot="1" x14ac:dyDescent="0.3">
      <c r="B43" s="225"/>
      <c r="D43" s="226">
        <v>21</v>
      </c>
      <c r="E43" s="197">
        <v>0.375</v>
      </c>
      <c r="F43" s="198">
        <f t="shared" si="5"/>
        <v>7.875</v>
      </c>
      <c r="G43" s="199"/>
      <c r="I43" s="225"/>
      <c r="J43" s="232">
        <v>21</v>
      </c>
      <c r="K43" s="197">
        <v>0.3</v>
      </c>
      <c r="L43" s="228">
        <f t="shared" si="6"/>
        <v>6.3</v>
      </c>
      <c r="N43" s="199"/>
      <c r="O43" s="196">
        <v>46</v>
      </c>
      <c r="P43" s="197">
        <v>173.33</v>
      </c>
      <c r="Q43" s="198">
        <f t="shared" si="0"/>
        <v>0.2653897190330583</v>
      </c>
      <c r="R43" s="199"/>
      <c r="S43" s="200">
        <v>76</v>
      </c>
      <c r="T43" s="197">
        <v>173.33</v>
      </c>
      <c r="U43" s="198">
        <f t="shared" si="1"/>
        <v>0.43846997057635723</v>
      </c>
      <c r="V43" s="199"/>
      <c r="W43" s="200">
        <v>107</v>
      </c>
      <c r="X43" s="197">
        <v>173.33</v>
      </c>
      <c r="Y43" s="198">
        <f t="shared" si="2"/>
        <v>0.61731956383776609</v>
      </c>
      <c r="Z43" s="199"/>
      <c r="AA43" s="201">
        <v>138</v>
      </c>
      <c r="AB43" s="197">
        <v>173.33</v>
      </c>
      <c r="AC43" s="198">
        <f t="shared" si="3"/>
        <v>0.79616915709917491</v>
      </c>
      <c r="AD43" s="199"/>
      <c r="AE43" s="200">
        <v>169</v>
      </c>
      <c r="AF43" s="202">
        <v>173.33</v>
      </c>
      <c r="AG43" s="203">
        <f t="shared" si="4"/>
        <v>0.97501875036058383</v>
      </c>
      <c r="AI43" s="225"/>
    </row>
    <row r="44" spans="2:35" s="224" customFormat="1" ht="14.45" customHeight="1" thickBot="1" x14ac:dyDescent="0.3">
      <c r="B44" s="225"/>
      <c r="D44" s="229">
        <v>22</v>
      </c>
      <c r="E44" s="209">
        <v>0.375</v>
      </c>
      <c r="F44" s="210">
        <f t="shared" si="5"/>
        <v>8.25</v>
      </c>
      <c r="G44" s="199"/>
      <c r="I44" s="225"/>
      <c r="J44" s="230">
        <v>22</v>
      </c>
      <c r="K44" s="209">
        <v>0.3</v>
      </c>
      <c r="L44" s="231">
        <f t="shared" si="6"/>
        <v>6.6</v>
      </c>
      <c r="N44" s="199"/>
      <c r="O44" s="208">
        <v>47</v>
      </c>
      <c r="P44" s="209">
        <v>173.33</v>
      </c>
      <c r="Q44" s="210">
        <f t="shared" si="0"/>
        <v>0.27115906075116825</v>
      </c>
      <c r="R44" s="199"/>
      <c r="S44" s="211">
        <v>77</v>
      </c>
      <c r="T44" s="209">
        <v>173.33</v>
      </c>
      <c r="U44" s="210">
        <f t="shared" si="1"/>
        <v>0.44423931229446717</v>
      </c>
      <c r="V44" s="199"/>
      <c r="W44" s="211">
        <v>108</v>
      </c>
      <c r="X44" s="209">
        <v>173.33</v>
      </c>
      <c r="Y44" s="210">
        <f t="shared" si="2"/>
        <v>0.62308890555587604</v>
      </c>
      <c r="Z44" s="199"/>
      <c r="AA44" s="212">
        <v>139</v>
      </c>
      <c r="AB44" s="209">
        <v>173.33</v>
      </c>
      <c r="AC44" s="210">
        <f t="shared" si="3"/>
        <v>0.80193849881728485</v>
      </c>
      <c r="AD44" s="199"/>
      <c r="AE44" s="211">
        <v>170</v>
      </c>
      <c r="AF44" s="213">
        <v>173.33</v>
      </c>
      <c r="AG44" s="214">
        <f t="shared" si="4"/>
        <v>0.98078809207869377</v>
      </c>
      <c r="AI44" s="225"/>
    </row>
    <row r="45" spans="2:35" s="224" customFormat="1" ht="14.45" customHeight="1" thickBot="1" x14ac:dyDescent="0.3">
      <c r="B45" s="225"/>
      <c r="D45" s="226">
        <v>23</v>
      </c>
      <c r="E45" s="197">
        <v>0.375</v>
      </c>
      <c r="F45" s="198">
        <f t="shared" si="5"/>
        <v>8.625</v>
      </c>
      <c r="G45" s="199"/>
      <c r="I45" s="225"/>
      <c r="J45" s="232">
        <v>23</v>
      </c>
      <c r="K45" s="197">
        <v>0.3</v>
      </c>
      <c r="L45" s="228">
        <f t="shared" si="6"/>
        <v>6.8999999999999995</v>
      </c>
      <c r="N45" s="199"/>
      <c r="O45" s="196">
        <v>48</v>
      </c>
      <c r="P45" s="197">
        <v>173.33</v>
      </c>
      <c r="Q45" s="198">
        <f t="shared" si="0"/>
        <v>0.27692840246927825</v>
      </c>
      <c r="R45" s="199"/>
      <c r="S45" s="200">
        <v>78</v>
      </c>
      <c r="T45" s="197">
        <v>173.33</v>
      </c>
      <c r="U45" s="198">
        <f t="shared" si="1"/>
        <v>0.45000865401257711</v>
      </c>
      <c r="V45" s="199"/>
      <c r="W45" s="200">
        <v>109</v>
      </c>
      <c r="X45" s="197">
        <v>173.33</v>
      </c>
      <c r="Y45" s="198">
        <f t="shared" si="2"/>
        <v>0.62885824727398598</v>
      </c>
      <c r="Z45" s="199"/>
      <c r="AA45" s="201">
        <v>140</v>
      </c>
      <c r="AB45" s="197">
        <v>173.33</v>
      </c>
      <c r="AC45" s="198">
        <f t="shared" si="3"/>
        <v>0.80770784053539491</v>
      </c>
      <c r="AD45" s="199"/>
      <c r="AE45" s="200">
        <v>171</v>
      </c>
      <c r="AF45" s="202">
        <v>173.33</v>
      </c>
      <c r="AG45" s="203">
        <f t="shared" si="4"/>
        <v>0.98655743379680372</v>
      </c>
      <c r="AI45" s="225"/>
    </row>
    <row r="46" spans="2:35" s="224" customFormat="1" ht="14.45" customHeight="1" thickBot="1" x14ac:dyDescent="0.3">
      <c r="B46" s="225"/>
      <c r="D46" s="229">
        <v>24</v>
      </c>
      <c r="E46" s="209">
        <v>0.375</v>
      </c>
      <c r="F46" s="210">
        <f t="shared" si="5"/>
        <v>9</v>
      </c>
      <c r="G46" s="199"/>
      <c r="I46" s="225"/>
      <c r="J46" s="230">
        <v>24</v>
      </c>
      <c r="K46" s="209">
        <v>0.3</v>
      </c>
      <c r="L46" s="231">
        <f t="shared" si="6"/>
        <v>7.1999999999999993</v>
      </c>
      <c r="N46" s="199"/>
      <c r="O46" s="208">
        <v>49</v>
      </c>
      <c r="P46" s="209">
        <v>173.33</v>
      </c>
      <c r="Q46" s="210">
        <f t="shared" si="0"/>
        <v>0.28269774418738819</v>
      </c>
      <c r="R46" s="199"/>
      <c r="S46" s="211">
        <v>79</v>
      </c>
      <c r="T46" s="209">
        <v>173.33</v>
      </c>
      <c r="U46" s="210">
        <f t="shared" si="1"/>
        <v>0.45577799573068711</v>
      </c>
      <c r="V46" s="199"/>
      <c r="W46" s="211">
        <v>110</v>
      </c>
      <c r="X46" s="209">
        <v>173.33</v>
      </c>
      <c r="Y46" s="210">
        <f t="shared" si="2"/>
        <v>0.63462758899209593</v>
      </c>
      <c r="Z46" s="199"/>
      <c r="AA46" s="212">
        <v>141</v>
      </c>
      <c r="AB46" s="209">
        <v>173.33</v>
      </c>
      <c r="AC46" s="210">
        <f t="shared" si="3"/>
        <v>0.81347718225350485</v>
      </c>
      <c r="AD46" s="199"/>
      <c r="AE46" s="211">
        <v>172</v>
      </c>
      <c r="AF46" s="213">
        <v>173.33</v>
      </c>
      <c r="AG46" s="214">
        <f t="shared" si="4"/>
        <v>0.99232677551491366</v>
      </c>
      <c r="AI46" s="225"/>
    </row>
    <row r="47" spans="2:35" s="224" customFormat="1" ht="14.45" customHeight="1" thickBot="1" x14ac:dyDescent="0.3">
      <c r="B47" s="225"/>
      <c r="D47" s="233"/>
      <c r="E47" s="234"/>
      <c r="F47" s="235"/>
      <c r="G47" s="199"/>
      <c r="I47" s="225"/>
      <c r="J47" s="232">
        <v>25</v>
      </c>
      <c r="K47" s="197">
        <v>0.3</v>
      </c>
      <c r="L47" s="228">
        <f t="shared" si="6"/>
        <v>7.5</v>
      </c>
      <c r="N47" s="199"/>
      <c r="O47" s="196">
        <v>50</v>
      </c>
      <c r="P47" s="197">
        <v>173.33</v>
      </c>
      <c r="Q47" s="198">
        <f t="shared" si="0"/>
        <v>0.28846708590549819</v>
      </c>
      <c r="R47" s="199"/>
      <c r="S47" s="200">
        <v>80</v>
      </c>
      <c r="T47" s="197">
        <v>173.33</v>
      </c>
      <c r="U47" s="198">
        <f t="shared" si="1"/>
        <v>0.46154733744879706</v>
      </c>
      <c r="V47" s="199"/>
      <c r="W47" s="200">
        <v>111</v>
      </c>
      <c r="X47" s="197">
        <v>173.33</v>
      </c>
      <c r="Y47" s="198">
        <f t="shared" si="2"/>
        <v>0.64039693071020587</v>
      </c>
      <c r="Z47" s="199"/>
      <c r="AA47" s="201">
        <v>142</v>
      </c>
      <c r="AB47" s="197">
        <v>173.33</v>
      </c>
      <c r="AC47" s="198">
        <f t="shared" si="3"/>
        <v>0.81924652397161479</v>
      </c>
      <c r="AD47" s="199"/>
      <c r="AE47" s="200">
        <v>173</v>
      </c>
      <c r="AF47" s="202">
        <v>173.33</v>
      </c>
      <c r="AG47" s="203">
        <f t="shared" si="4"/>
        <v>0.99809611723302361</v>
      </c>
      <c r="AI47" s="225"/>
    </row>
    <row r="48" spans="2:35" s="224" customFormat="1" ht="14.45" customHeight="1" thickBot="1" x14ac:dyDescent="0.3">
      <c r="B48" s="225"/>
      <c r="D48" s="236"/>
      <c r="E48" s="237"/>
      <c r="F48" s="238"/>
      <c r="G48" s="199"/>
      <c r="I48" s="225"/>
      <c r="J48" s="230">
        <v>26</v>
      </c>
      <c r="K48" s="209">
        <v>0.3</v>
      </c>
      <c r="L48" s="231">
        <f t="shared" si="6"/>
        <v>7.8</v>
      </c>
      <c r="N48" s="199"/>
      <c r="O48" s="208">
        <v>51</v>
      </c>
      <c r="P48" s="209">
        <v>173.33</v>
      </c>
      <c r="Q48" s="210">
        <f t="shared" si="0"/>
        <v>0.29423642762360813</v>
      </c>
      <c r="R48" s="199"/>
      <c r="S48" s="211">
        <v>81</v>
      </c>
      <c r="T48" s="209">
        <v>173.33</v>
      </c>
      <c r="U48" s="210">
        <f t="shared" si="1"/>
        <v>0.467316679166907</v>
      </c>
      <c r="V48" s="199"/>
      <c r="W48" s="211">
        <v>112</v>
      </c>
      <c r="X48" s="209">
        <v>173.33</v>
      </c>
      <c r="Y48" s="210">
        <f t="shared" si="2"/>
        <v>0.64616627242831592</v>
      </c>
      <c r="Z48" s="199"/>
      <c r="AA48" s="212">
        <v>143</v>
      </c>
      <c r="AB48" s="209">
        <v>173.33</v>
      </c>
      <c r="AC48" s="210">
        <f t="shared" si="3"/>
        <v>0.82501586568972474</v>
      </c>
      <c r="AD48" s="199"/>
      <c r="AE48" s="211">
        <v>173.33</v>
      </c>
      <c r="AF48" s="213">
        <v>173.33</v>
      </c>
      <c r="AG48" s="214">
        <f t="shared" si="4"/>
        <v>1</v>
      </c>
      <c r="AI48" s="225"/>
    </row>
    <row r="49" spans="2:35" s="224" customFormat="1" ht="14.45" customHeight="1" thickBot="1" x14ac:dyDescent="0.3">
      <c r="B49" s="225"/>
      <c r="D49" s="233"/>
      <c r="E49" s="234"/>
      <c r="F49" s="235"/>
      <c r="G49" s="199"/>
      <c r="I49" s="225"/>
      <c r="J49" s="232">
        <v>27</v>
      </c>
      <c r="K49" s="197">
        <v>0.3</v>
      </c>
      <c r="L49" s="228">
        <f t="shared" si="6"/>
        <v>8.1</v>
      </c>
      <c r="N49" s="199"/>
      <c r="O49" s="196"/>
      <c r="P49" s="234"/>
      <c r="Q49" s="235"/>
      <c r="R49" s="199"/>
      <c r="S49" s="200">
        <v>82</v>
      </c>
      <c r="T49" s="197">
        <v>173.33</v>
      </c>
      <c r="U49" s="198">
        <f t="shared" si="1"/>
        <v>0.473086020885017</v>
      </c>
      <c r="V49" s="199"/>
      <c r="W49" s="200">
        <v>113</v>
      </c>
      <c r="X49" s="197">
        <v>173.33</v>
      </c>
      <c r="Y49" s="198">
        <f t="shared" si="2"/>
        <v>0.65193561414642587</v>
      </c>
      <c r="Z49" s="199"/>
      <c r="AA49" s="201">
        <v>144</v>
      </c>
      <c r="AB49" s="197">
        <v>173.33</v>
      </c>
      <c r="AC49" s="198">
        <f t="shared" si="3"/>
        <v>0.83078520740783468</v>
      </c>
      <c r="AD49" s="199"/>
      <c r="AE49" s="200">
        <v>175</v>
      </c>
      <c r="AF49" s="202">
        <v>173.33</v>
      </c>
      <c r="AG49" s="203">
        <f>AE49/AF49</f>
        <v>1.0096348006692435</v>
      </c>
      <c r="AI49" s="225"/>
    </row>
    <row r="50" spans="2:35" s="224" customFormat="1" ht="14.45" customHeight="1" thickBot="1" x14ac:dyDescent="0.3">
      <c r="B50" s="225"/>
      <c r="D50" s="236"/>
      <c r="E50" s="237"/>
      <c r="F50" s="238"/>
      <c r="G50" s="199"/>
      <c r="I50" s="225"/>
      <c r="J50" s="230">
        <v>28</v>
      </c>
      <c r="K50" s="209">
        <v>0.3</v>
      </c>
      <c r="L50" s="231">
        <f t="shared" si="6"/>
        <v>8.4</v>
      </c>
      <c r="N50" s="199"/>
      <c r="O50" s="208"/>
      <c r="P50" s="209"/>
      <c r="Q50" s="210"/>
      <c r="R50" s="199"/>
      <c r="S50" s="211"/>
      <c r="T50" s="209"/>
      <c r="U50" s="210"/>
      <c r="V50" s="199"/>
      <c r="W50" s="211"/>
      <c r="X50" s="209"/>
      <c r="Y50" s="210"/>
      <c r="Z50" s="199"/>
      <c r="AA50" s="212"/>
      <c r="AB50" s="209"/>
      <c r="AC50" s="210"/>
      <c r="AD50" s="199"/>
      <c r="AE50" s="211">
        <v>176</v>
      </c>
      <c r="AF50" s="213">
        <v>173.33</v>
      </c>
      <c r="AG50" s="214">
        <f>AE50/AF50</f>
        <v>1.0154041423873534</v>
      </c>
      <c r="AI50" s="225"/>
    </row>
    <row r="51" spans="2:35" s="224" customFormat="1" ht="14.45" customHeight="1" thickBot="1" x14ac:dyDescent="0.3">
      <c r="B51" s="225"/>
      <c r="D51" s="233"/>
      <c r="E51" s="234"/>
      <c r="F51" s="235"/>
      <c r="G51" s="199"/>
      <c r="I51" s="225"/>
      <c r="J51" s="232">
        <v>29</v>
      </c>
      <c r="K51" s="197">
        <v>0.3</v>
      </c>
      <c r="L51" s="228">
        <f t="shared" si="6"/>
        <v>8.6999999999999993</v>
      </c>
      <c r="N51" s="199"/>
      <c r="O51" s="196"/>
      <c r="P51" s="197"/>
      <c r="Q51" s="198"/>
      <c r="R51" s="199"/>
      <c r="S51" s="200"/>
      <c r="T51" s="197"/>
      <c r="U51" s="198"/>
      <c r="V51" s="199"/>
      <c r="W51" s="200"/>
      <c r="X51" s="197"/>
      <c r="Y51" s="198"/>
      <c r="Z51" s="199"/>
      <c r="AA51" s="201"/>
      <c r="AB51" s="197"/>
      <c r="AC51" s="198"/>
      <c r="AD51" s="199"/>
      <c r="AE51" s="200">
        <v>177</v>
      </c>
      <c r="AF51" s="202">
        <v>173.33</v>
      </c>
      <c r="AG51" s="203">
        <f>AE51/AF51</f>
        <v>1.0211734841054636</v>
      </c>
      <c r="AI51" s="225"/>
    </row>
    <row r="52" spans="2:35" s="224" customFormat="1" ht="14.45" customHeight="1" thickBot="1" x14ac:dyDescent="0.3">
      <c r="B52" s="225"/>
      <c r="D52" s="236"/>
      <c r="E52" s="237"/>
      <c r="F52" s="238"/>
      <c r="G52" s="199"/>
      <c r="I52" s="225"/>
      <c r="J52" s="230">
        <v>30</v>
      </c>
      <c r="K52" s="209">
        <v>0.3</v>
      </c>
      <c r="L52" s="231">
        <f t="shared" si="6"/>
        <v>9</v>
      </c>
      <c r="N52" s="199"/>
      <c r="O52" s="208"/>
      <c r="P52" s="209"/>
      <c r="Q52" s="210"/>
      <c r="R52" s="199"/>
      <c r="S52" s="211"/>
      <c r="T52" s="209"/>
      <c r="U52" s="210"/>
      <c r="V52" s="199"/>
      <c r="W52" s="211"/>
      <c r="X52" s="209"/>
      <c r="Y52" s="210"/>
      <c r="Z52" s="199"/>
      <c r="AA52" s="212"/>
      <c r="AB52" s="209"/>
      <c r="AC52" s="210"/>
      <c r="AD52" s="199"/>
      <c r="AE52" s="211">
        <v>178</v>
      </c>
      <c r="AF52" s="213">
        <v>173.33</v>
      </c>
      <c r="AG52" s="214">
        <f>AE52/AF52</f>
        <v>1.0269428258235735</v>
      </c>
      <c r="AI52" s="225"/>
    </row>
    <row r="53" spans="2:35" s="224" customFormat="1" ht="14.45" customHeight="1" x14ac:dyDescent="0.25">
      <c r="B53" s="225"/>
      <c r="D53" s="236"/>
      <c r="E53" s="237"/>
      <c r="F53" s="238"/>
      <c r="G53" s="225"/>
      <c r="I53" s="225"/>
      <c r="J53" s="230"/>
      <c r="K53" s="209"/>
      <c r="L53" s="231"/>
      <c r="N53" s="225"/>
      <c r="O53" s="208"/>
      <c r="P53" s="209"/>
      <c r="Q53" s="210"/>
      <c r="R53" s="225"/>
      <c r="S53" s="211"/>
      <c r="T53" s="209"/>
      <c r="U53" s="210"/>
      <c r="V53" s="225"/>
      <c r="W53" s="211"/>
      <c r="X53" s="209"/>
      <c r="Y53" s="210"/>
      <c r="Z53" s="225"/>
      <c r="AA53" s="212"/>
      <c r="AB53" s="209"/>
      <c r="AC53" s="210"/>
      <c r="AD53" s="225"/>
      <c r="AE53" s="200">
        <v>179</v>
      </c>
      <c r="AF53" s="202">
        <v>173.33</v>
      </c>
      <c r="AG53" s="203">
        <f t="shared" ref="AG53:AG76" si="7">AE53/AF53</f>
        <v>1.0327121675416835</v>
      </c>
      <c r="AI53" s="225"/>
    </row>
    <row r="54" spans="2:35" s="224" customFormat="1" ht="14.45" customHeight="1" x14ac:dyDescent="0.25">
      <c r="B54" s="225"/>
      <c r="D54" s="236"/>
      <c r="E54" s="237"/>
      <c r="F54" s="238"/>
      <c r="G54" s="225"/>
      <c r="I54" s="225"/>
      <c r="J54" s="230"/>
      <c r="K54" s="209"/>
      <c r="L54" s="231"/>
      <c r="N54" s="225"/>
      <c r="O54" s="208"/>
      <c r="P54" s="209"/>
      <c r="Q54" s="210"/>
      <c r="R54" s="225"/>
      <c r="S54" s="211"/>
      <c r="T54" s="209"/>
      <c r="U54" s="210"/>
      <c r="V54" s="225"/>
      <c r="W54" s="211"/>
      <c r="X54" s="209"/>
      <c r="Y54" s="210"/>
      <c r="Z54" s="225"/>
      <c r="AA54" s="212"/>
      <c r="AB54" s="209"/>
      <c r="AC54" s="210"/>
      <c r="AD54" s="225"/>
      <c r="AE54" s="211">
        <v>180</v>
      </c>
      <c r="AF54" s="213">
        <v>173.33</v>
      </c>
      <c r="AG54" s="214">
        <f t="shared" si="7"/>
        <v>1.0384815092597934</v>
      </c>
      <c r="AI54" s="225"/>
    </row>
    <row r="55" spans="2:35" s="224" customFormat="1" ht="14.45" customHeight="1" x14ac:dyDescent="0.25">
      <c r="B55" s="225"/>
      <c r="D55" s="236"/>
      <c r="E55" s="237"/>
      <c r="F55" s="238"/>
      <c r="G55" s="225"/>
      <c r="I55" s="225"/>
      <c r="J55" s="230"/>
      <c r="K55" s="209"/>
      <c r="L55" s="231"/>
      <c r="N55" s="225"/>
      <c r="O55" s="208"/>
      <c r="P55" s="209"/>
      <c r="Q55" s="210"/>
      <c r="R55" s="225"/>
      <c r="S55" s="211"/>
      <c r="T55" s="209"/>
      <c r="U55" s="210"/>
      <c r="V55" s="225"/>
      <c r="W55" s="211"/>
      <c r="X55" s="209"/>
      <c r="Y55" s="210"/>
      <c r="Z55" s="225"/>
      <c r="AA55" s="212"/>
      <c r="AB55" s="209"/>
      <c r="AC55" s="210"/>
      <c r="AD55" s="225"/>
      <c r="AE55" s="200">
        <v>181</v>
      </c>
      <c r="AF55" s="202">
        <v>173.33</v>
      </c>
      <c r="AG55" s="203">
        <f t="shared" si="7"/>
        <v>1.0442508509779034</v>
      </c>
      <c r="AI55" s="225"/>
    </row>
    <row r="56" spans="2:35" s="224" customFormat="1" ht="14.45" customHeight="1" x14ac:dyDescent="0.25">
      <c r="B56" s="225"/>
      <c r="D56" s="236"/>
      <c r="E56" s="237"/>
      <c r="F56" s="238"/>
      <c r="G56" s="225"/>
      <c r="I56" s="225"/>
      <c r="J56" s="230"/>
      <c r="K56" s="209"/>
      <c r="L56" s="231"/>
      <c r="N56" s="225"/>
      <c r="O56" s="208"/>
      <c r="P56" s="209"/>
      <c r="Q56" s="210"/>
      <c r="R56" s="225"/>
      <c r="S56" s="211"/>
      <c r="T56" s="209"/>
      <c r="U56" s="210"/>
      <c r="V56" s="225"/>
      <c r="W56" s="211"/>
      <c r="X56" s="209"/>
      <c r="Y56" s="210"/>
      <c r="Z56" s="225"/>
      <c r="AA56" s="212"/>
      <c r="AB56" s="209"/>
      <c r="AC56" s="210"/>
      <c r="AD56" s="225"/>
      <c r="AE56" s="211">
        <v>182</v>
      </c>
      <c r="AF56" s="213">
        <v>173.33</v>
      </c>
      <c r="AG56" s="214">
        <f t="shared" si="7"/>
        <v>1.0500201926960133</v>
      </c>
      <c r="AI56" s="225"/>
    </row>
    <row r="57" spans="2:35" s="224" customFormat="1" ht="14.45" customHeight="1" x14ac:dyDescent="0.25">
      <c r="B57" s="225"/>
      <c r="D57" s="236"/>
      <c r="E57" s="237"/>
      <c r="F57" s="238"/>
      <c r="G57" s="225"/>
      <c r="I57" s="225"/>
      <c r="J57" s="230"/>
      <c r="K57" s="209"/>
      <c r="L57" s="231"/>
      <c r="N57" s="225"/>
      <c r="O57" s="208"/>
      <c r="P57" s="209"/>
      <c r="Q57" s="210"/>
      <c r="R57" s="225"/>
      <c r="S57" s="211"/>
      <c r="T57" s="209"/>
      <c r="U57" s="210"/>
      <c r="V57" s="225"/>
      <c r="W57" s="211"/>
      <c r="X57" s="209"/>
      <c r="Y57" s="210"/>
      <c r="Z57" s="225"/>
      <c r="AA57" s="212"/>
      <c r="AB57" s="209"/>
      <c r="AC57" s="210"/>
      <c r="AD57" s="225"/>
      <c r="AE57" s="200">
        <v>183</v>
      </c>
      <c r="AF57" s="202">
        <v>173.33</v>
      </c>
      <c r="AG57" s="203">
        <f t="shared" si="7"/>
        <v>1.0557895344141233</v>
      </c>
      <c r="AI57" s="225"/>
    </row>
    <row r="58" spans="2:35" s="224" customFormat="1" ht="14.45" customHeight="1" x14ac:dyDescent="0.25">
      <c r="B58" s="225"/>
      <c r="D58" s="236"/>
      <c r="E58" s="237"/>
      <c r="F58" s="238"/>
      <c r="G58" s="225"/>
      <c r="I58" s="225"/>
      <c r="J58" s="230"/>
      <c r="K58" s="209"/>
      <c r="L58" s="231"/>
      <c r="N58" s="225"/>
      <c r="O58" s="208"/>
      <c r="P58" s="209"/>
      <c r="Q58" s="210"/>
      <c r="R58" s="225"/>
      <c r="S58" s="211"/>
      <c r="T58" s="209"/>
      <c r="U58" s="210"/>
      <c r="V58" s="225"/>
      <c r="W58" s="211"/>
      <c r="X58" s="209"/>
      <c r="Y58" s="210"/>
      <c r="Z58" s="225"/>
      <c r="AA58" s="212"/>
      <c r="AB58" s="209"/>
      <c r="AC58" s="210"/>
      <c r="AD58" s="225"/>
      <c r="AE58" s="211">
        <v>184</v>
      </c>
      <c r="AF58" s="213">
        <v>173.33</v>
      </c>
      <c r="AG58" s="214">
        <f t="shared" si="7"/>
        <v>1.0615588761322332</v>
      </c>
      <c r="AI58" s="225"/>
    </row>
    <row r="59" spans="2:35" s="224" customFormat="1" ht="14.45" customHeight="1" x14ac:dyDescent="0.25">
      <c r="B59" s="225"/>
      <c r="D59" s="236"/>
      <c r="E59" s="237"/>
      <c r="F59" s="238"/>
      <c r="G59" s="225"/>
      <c r="I59" s="225"/>
      <c r="J59" s="230"/>
      <c r="K59" s="209"/>
      <c r="L59" s="231"/>
      <c r="N59" s="225"/>
      <c r="O59" s="208"/>
      <c r="P59" s="209"/>
      <c r="Q59" s="210"/>
      <c r="R59" s="225"/>
      <c r="S59" s="211"/>
      <c r="T59" s="209"/>
      <c r="U59" s="210"/>
      <c r="V59" s="225"/>
      <c r="W59" s="211"/>
      <c r="X59" s="209"/>
      <c r="Y59" s="210"/>
      <c r="Z59" s="225"/>
      <c r="AA59" s="212"/>
      <c r="AB59" s="209"/>
      <c r="AC59" s="210"/>
      <c r="AD59" s="225"/>
      <c r="AE59" s="200">
        <v>185</v>
      </c>
      <c r="AF59" s="202">
        <v>173.33</v>
      </c>
      <c r="AG59" s="203">
        <f t="shared" si="7"/>
        <v>1.0673282178503432</v>
      </c>
      <c r="AI59" s="225"/>
    </row>
    <row r="60" spans="2:35" s="224" customFormat="1" ht="14.45" customHeight="1" x14ac:dyDescent="0.25">
      <c r="B60" s="225"/>
      <c r="D60" s="236"/>
      <c r="E60" s="237"/>
      <c r="F60" s="238"/>
      <c r="G60" s="225"/>
      <c r="I60" s="225"/>
      <c r="J60" s="230"/>
      <c r="K60" s="209"/>
      <c r="L60" s="231"/>
      <c r="N60" s="225"/>
      <c r="O60" s="208"/>
      <c r="P60" s="209"/>
      <c r="Q60" s="210"/>
      <c r="R60" s="225"/>
      <c r="S60" s="211"/>
      <c r="T60" s="209"/>
      <c r="U60" s="210"/>
      <c r="V60" s="225"/>
      <c r="W60" s="211"/>
      <c r="X60" s="209"/>
      <c r="Y60" s="210"/>
      <c r="Z60" s="225"/>
      <c r="AA60" s="212"/>
      <c r="AB60" s="209"/>
      <c r="AC60" s="210"/>
      <c r="AD60" s="225"/>
      <c r="AE60" s="211">
        <v>186</v>
      </c>
      <c r="AF60" s="213">
        <v>173.33</v>
      </c>
      <c r="AG60" s="214">
        <f t="shared" si="7"/>
        <v>1.0730975595684531</v>
      </c>
      <c r="AI60" s="225"/>
    </row>
    <row r="61" spans="2:35" s="224" customFormat="1" ht="14.45" customHeight="1" x14ac:dyDescent="0.25">
      <c r="B61" s="225"/>
      <c r="D61" s="236"/>
      <c r="E61" s="237"/>
      <c r="F61" s="238"/>
      <c r="G61" s="225"/>
      <c r="I61" s="225"/>
      <c r="J61" s="230"/>
      <c r="K61" s="209"/>
      <c r="L61" s="231"/>
      <c r="N61" s="225"/>
      <c r="O61" s="208"/>
      <c r="P61" s="209"/>
      <c r="Q61" s="210"/>
      <c r="R61" s="225"/>
      <c r="S61" s="211"/>
      <c r="T61" s="209"/>
      <c r="U61" s="210"/>
      <c r="V61" s="225"/>
      <c r="W61" s="211"/>
      <c r="X61" s="209"/>
      <c r="Y61" s="210"/>
      <c r="Z61" s="225"/>
      <c r="AA61" s="212"/>
      <c r="AB61" s="209"/>
      <c r="AC61" s="210"/>
      <c r="AD61" s="225"/>
      <c r="AE61" s="200">
        <v>187</v>
      </c>
      <c r="AF61" s="202">
        <v>173.33</v>
      </c>
      <c r="AG61" s="203">
        <f t="shared" si="7"/>
        <v>1.078866901286563</v>
      </c>
      <c r="AI61" s="225"/>
    </row>
    <row r="62" spans="2:35" s="224" customFormat="1" ht="14.45" customHeight="1" x14ac:dyDescent="0.25">
      <c r="B62" s="225"/>
      <c r="D62" s="236"/>
      <c r="E62" s="237"/>
      <c r="F62" s="238"/>
      <c r="G62" s="225"/>
      <c r="I62" s="225"/>
      <c r="J62" s="230"/>
      <c r="K62" s="209"/>
      <c r="L62" s="231"/>
      <c r="N62" s="225"/>
      <c r="O62" s="208"/>
      <c r="P62" s="209"/>
      <c r="Q62" s="210"/>
      <c r="R62" s="225"/>
      <c r="S62" s="211"/>
      <c r="T62" s="209"/>
      <c r="U62" s="210"/>
      <c r="V62" s="225"/>
      <c r="W62" s="211"/>
      <c r="X62" s="209"/>
      <c r="Y62" s="210"/>
      <c r="Z62" s="225"/>
      <c r="AA62" s="212"/>
      <c r="AB62" s="209"/>
      <c r="AC62" s="210"/>
      <c r="AD62" s="225"/>
      <c r="AE62" s="211">
        <v>188</v>
      </c>
      <c r="AF62" s="213">
        <v>173.33</v>
      </c>
      <c r="AG62" s="214">
        <f t="shared" si="7"/>
        <v>1.084636243004673</v>
      </c>
      <c r="AI62" s="225"/>
    </row>
    <row r="63" spans="2:35" s="224" customFormat="1" ht="14.45" customHeight="1" x14ac:dyDescent="0.25">
      <c r="B63" s="225"/>
      <c r="D63" s="236"/>
      <c r="E63" s="237"/>
      <c r="F63" s="238"/>
      <c r="G63" s="225"/>
      <c r="I63" s="225"/>
      <c r="J63" s="230"/>
      <c r="K63" s="209"/>
      <c r="L63" s="231"/>
      <c r="N63" s="225"/>
      <c r="O63" s="208"/>
      <c r="P63" s="209"/>
      <c r="Q63" s="210"/>
      <c r="R63" s="225"/>
      <c r="S63" s="211"/>
      <c r="T63" s="209"/>
      <c r="U63" s="210"/>
      <c r="V63" s="225"/>
      <c r="W63" s="211"/>
      <c r="X63" s="209"/>
      <c r="Y63" s="210"/>
      <c r="Z63" s="225"/>
      <c r="AA63" s="212"/>
      <c r="AB63" s="209"/>
      <c r="AC63" s="210"/>
      <c r="AD63" s="225"/>
      <c r="AE63" s="200">
        <v>189</v>
      </c>
      <c r="AF63" s="202">
        <v>173.33</v>
      </c>
      <c r="AG63" s="203">
        <f t="shared" si="7"/>
        <v>1.0904055847227831</v>
      </c>
      <c r="AI63" s="225"/>
    </row>
    <row r="64" spans="2:35" s="224" customFormat="1" ht="14.45" customHeight="1" x14ac:dyDescent="0.25">
      <c r="B64" s="225"/>
      <c r="D64" s="236"/>
      <c r="E64" s="237"/>
      <c r="F64" s="238"/>
      <c r="G64" s="225"/>
      <c r="I64" s="225"/>
      <c r="J64" s="230"/>
      <c r="K64" s="209"/>
      <c r="L64" s="231"/>
      <c r="N64" s="225"/>
      <c r="O64" s="208"/>
      <c r="P64" s="209"/>
      <c r="Q64" s="210"/>
      <c r="R64" s="225"/>
      <c r="S64" s="211"/>
      <c r="T64" s="209"/>
      <c r="U64" s="210"/>
      <c r="V64" s="225"/>
      <c r="W64" s="211"/>
      <c r="X64" s="209"/>
      <c r="Y64" s="210"/>
      <c r="Z64" s="225"/>
      <c r="AA64" s="212"/>
      <c r="AB64" s="209"/>
      <c r="AC64" s="210"/>
      <c r="AD64" s="225"/>
      <c r="AE64" s="211">
        <v>190</v>
      </c>
      <c r="AF64" s="213">
        <v>173.33</v>
      </c>
      <c r="AG64" s="214">
        <f t="shared" si="7"/>
        <v>1.0961749264408931</v>
      </c>
      <c r="AI64" s="225"/>
    </row>
    <row r="65" spans="2:35" s="224" customFormat="1" ht="14.45" customHeight="1" x14ac:dyDescent="0.25">
      <c r="B65" s="225"/>
      <c r="D65" s="236"/>
      <c r="E65" s="237"/>
      <c r="F65" s="238"/>
      <c r="G65" s="225"/>
      <c r="I65" s="225"/>
      <c r="J65" s="230"/>
      <c r="K65" s="209"/>
      <c r="L65" s="231"/>
      <c r="N65" s="225"/>
      <c r="O65" s="208"/>
      <c r="P65" s="209"/>
      <c r="Q65" s="210"/>
      <c r="R65" s="225"/>
      <c r="S65" s="211"/>
      <c r="T65" s="209"/>
      <c r="U65" s="210"/>
      <c r="V65" s="225"/>
      <c r="W65" s="211"/>
      <c r="X65" s="209"/>
      <c r="Y65" s="210"/>
      <c r="Z65" s="225"/>
      <c r="AA65" s="212"/>
      <c r="AB65" s="209"/>
      <c r="AC65" s="210"/>
      <c r="AD65" s="225"/>
      <c r="AE65" s="200">
        <v>191</v>
      </c>
      <c r="AF65" s="202">
        <v>173.33</v>
      </c>
      <c r="AG65" s="203">
        <f t="shared" si="7"/>
        <v>1.101944268159003</v>
      </c>
      <c r="AI65" s="225"/>
    </row>
    <row r="66" spans="2:35" s="224" customFormat="1" ht="14.45" customHeight="1" x14ac:dyDescent="0.25">
      <c r="B66" s="225"/>
      <c r="D66" s="236"/>
      <c r="E66" s="237"/>
      <c r="F66" s="238"/>
      <c r="G66" s="225"/>
      <c r="I66" s="225"/>
      <c r="J66" s="230"/>
      <c r="K66" s="209"/>
      <c r="L66" s="231"/>
      <c r="N66" s="225"/>
      <c r="O66" s="208"/>
      <c r="P66" s="209"/>
      <c r="Q66" s="210"/>
      <c r="R66" s="225"/>
      <c r="S66" s="211"/>
      <c r="T66" s="209"/>
      <c r="U66" s="210"/>
      <c r="V66" s="225"/>
      <c r="W66" s="211"/>
      <c r="X66" s="209"/>
      <c r="Y66" s="210"/>
      <c r="Z66" s="225"/>
      <c r="AA66" s="212"/>
      <c r="AB66" s="209"/>
      <c r="AC66" s="210"/>
      <c r="AD66" s="225"/>
      <c r="AE66" s="211">
        <v>192</v>
      </c>
      <c r="AF66" s="213">
        <v>173.33</v>
      </c>
      <c r="AG66" s="214">
        <f t="shared" si="7"/>
        <v>1.107713609877113</v>
      </c>
      <c r="AI66" s="225"/>
    </row>
    <row r="67" spans="2:35" s="224" customFormat="1" ht="14.45" customHeight="1" x14ac:dyDescent="0.25">
      <c r="B67" s="225"/>
      <c r="D67" s="236"/>
      <c r="E67" s="237"/>
      <c r="F67" s="238"/>
      <c r="G67" s="225"/>
      <c r="I67" s="225"/>
      <c r="J67" s="230"/>
      <c r="K67" s="209"/>
      <c r="L67" s="231"/>
      <c r="N67" s="225"/>
      <c r="O67" s="208"/>
      <c r="P67" s="209"/>
      <c r="Q67" s="210"/>
      <c r="R67" s="225"/>
      <c r="S67" s="211"/>
      <c r="T67" s="209"/>
      <c r="U67" s="210"/>
      <c r="V67" s="225"/>
      <c r="W67" s="211"/>
      <c r="X67" s="209"/>
      <c r="Y67" s="210"/>
      <c r="Z67" s="225"/>
      <c r="AA67" s="212"/>
      <c r="AB67" s="209"/>
      <c r="AC67" s="210"/>
      <c r="AD67" s="225"/>
      <c r="AE67" s="200">
        <v>193</v>
      </c>
      <c r="AF67" s="202">
        <v>173.33</v>
      </c>
      <c r="AG67" s="203">
        <f t="shared" si="7"/>
        <v>1.1134829515952229</v>
      </c>
      <c r="AI67" s="225"/>
    </row>
    <row r="68" spans="2:35" s="224" customFormat="1" ht="14.45" customHeight="1" x14ac:dyDescent="0.25">
      <c r="B68" s="225"/>
      <c r="D68" s="236"/>
      <c r="E68" s="237"/>
      <c r="F68" s="238"/>
      <c r="G68" s="225"/>
      <c r="I68" s="225"/>
      <c r="J68" s="230"/>
      <c r="K68" s="209"/>
      <c r="L68" s="231"/>
      <c r="N68" s="225"/>
      <c r="O68" s="208"/>
      <c r="P68" s="209"/>
      <c r="Q68" s="210"/>
      <c r="R68" s="225"/>
      <c r="S68" s="211"/>
      <c r="T68" s="209"/>
      <c r="U68" s="210"/>
      <c r="V68" s="225"/>
      <c r="W68" s="211"/>
      <c r="X68" s="209"/>
      <c r="Y68" s="210"/>
      <c r="Z68" s="225"/>
      <c r="AA68" s="212"/>
      <c r="AB68" s="209"/>
      <c r="AC68" s="210"/>
      <c r="AD68" s="225"/>
      <c r="AE68" s="211">
        <v>194</v>
      </c>
      <c r="AF68" s="213">
        <v>173.33</v>
      </c>
      <c r="AG68" s="214">
        <f t="shared" si="7"/>
        <v>1.1192522933133329</v>
      </c>
      <c r="AI68" s="225"/>
    </row>
    <row r="69" spans="2:35" s="224" customFormat="1" ht="14.45" customHeight="1" thickBot="1" x14ac:dyDescent="0.3">
      <c r="B69" s="225"/>
      <c r="D69" s="239"/>
      <c r="E69" s="240"/>
      <c r="F69" s="241"/>
      <c r="G69" s="242"/>
      <c r="H69" s="243"/>
      <c r="I69" s="242"/>
      <c r="J69" s="244"/>
      <c r="K69" s="245"/>
      <c r="L69" s="246"/>
      <c r="N69" s="225"/>
      <c r="O69" s="247"/>
      <c r="P69" s="245"/>
      <c r="Q69" s="248"/>
      <c r="R69" s="242"/>
      <c r="S69" s="249"/>
      <c r="T69" s="245"/>
      <c r="U69" s="248"/>
      <c r="V69" s="242"/>
      <c r="W69" s="249"/>
      <c r="X69" s="245"/>
      <c r="Y69" s="248"/>
      <c r="Z69" s="242"/>
      <c r="AA69" s="250"/>
      <c r="AB69" s="245"/>
      <c r="AC69" s="248"/>
      <c r="AD69" s="242"/>
      <c r="AE69" s="200">
        <v>195</v>
      </c>
      <c r="AF69" s="202">
        <v>173.33</v>
      </c>
      <c r="AG69" s="203">
        <f t="shared" si="7"/>
        <v>1.1250216350314428</v>
      </c>
      <c r="AI69" s="225"/>
    </row>
    <row r="70" spans="2:35" s="224" customFormat="1" ht="14.45" customHeight="1" x14ac:dyDescent="0.25">
      <c r="B70" s="225"/>
      <c r="D70" s="251"/>
      <c r="E70" s="252"/>
      <c r="K70" s="252"/>
      <c r="L70" s="251"/>
      <c r="O70" s="253"/>
      <c r="P70" s="252"/>
      <c r="S70" s="253"/>
      <c r="T70" s="254"/>
      <c r="U70" s="255"/>
      <c r="W70" s="253"/>
      <c r="X70" s="254"/>
      <c r="Y70" s="255"/>
      <c r="AA70" s="256"/>
      <c r="AB70" s="254"/>
      <c r="AC70" s="255"/>
      <c r="AE70" s="211">
        <v>200</v>
      </c>
      <c r="AF70" s="213">
        <v>173.33</v>
      </c>
      <c r="AG70" s="214">
        <f t="shared" si="7"/>
        <v>1.1538683436219928</v>
      </c>
      <c r="AI70" s="225"/>
    </row>
    <row r="71" spans="2:35" ht="15" customHeight="1" x14ac:dyDescent="0.25">
      <c r="B71" s="182"/>
      <c r="D71" s="56"/>
      <c r="L71" s="56"/>
      <c r="O71" s="181"/>
      <c r="S71" s="181"/>
      <c r="W71" s="181"/>
      <c r="AA71" s="13"/>
      <c r="AE71" s="200">
        <v>205</v>
      </c>
      <c r="AF71" s="202">
        <v>173.33</v>
      </c>
      <c r="AG71" s="203">
        <f t="shared" si="7"/>
        <v>1.1827150522125425</v>
      </c>
      <c r="AI71" s="182"/>
    </row>
    <row r="72" spans="2:35" ht="15.75" x14ac:dyDescent="0.25">
      <c r="B72" s="257"/>
      <c r="D72" s="56"/>
      <c r="L72" s="56"/>
      <c r="O72" s="181"/>
      <c r="S72" s="181"/>
      <c r="W72" s="181"/>
      <c r="AA72" s="13"/>
      <c r="AE72" s="211">
        <v>210</v>
      </c>
      <c r="AF72" s="213">
        <v>173.33</v>
      </c>
      <c r="AG72" s="214">
        <f t="shared" si="7"/>
        <v>1.2115617608030922</v>
      </c>
      <c r="AI72" s="257"/>
    </row>
    <row r="73" spans="2:35" ht="15.75" x14ac:dyDescent="0.25">
      <c r="B73" s="257"/>
      <c r="D73" s="56"/>
      <c r="L73" s="56"/>
      <c r="O73" s="181"/>
      <c r="S73" s="181"/>
      <c r="W73" s="181"/>
      <c r="AA73" s="13"/>
      <c r="AE73" s="200">
        <v>340</v>
      </c>
      <c r="AF73" s="202">
        <v>173.33</v>
      </c>
      <c r="AG73" s="203">
        <f t="shared" si="7"/>
        <v>1.9615761841573875</v>
      </c>
      <c r="AI73" s="257"/>
    </row>
    <row r="74" spans="2:35" ht="15.75" x14ac:dyDescent="0.25">
      <c r="B74" s="257"/>
      <c r="D74" s="56"/>
      <c r="L74" s="56"/>
      <c r="O74" s="181"/>
      <c r="S74" s="181"/>
      <c r="W74" s="181"/>
      <c r="AA74" s="13"/>
      <c r="AE74" s="211">
        <v>345</v>
      </c>
      <c r="AF74" s="213">
        <v>173.33</v>
      </c>
      <c r="AG74" s="214">
        <f t="shared" si="7"/>
        <v>1.9904228927479373</v>
      </c>
      <c r="AI74" s="257"/>
    </row>
    <row r="75" spans="2:35" ht="15.75" x14ac:dyDescent="0.25">
      <c r="B75" s="257"/>
      <c r="D75" s="56"/>
      <c r="L75" s="56"/>
      <c r="O75" s="181"/>
      <c r="S75" s="181"/>
      <c r="W75" s="181"/>
      <c r="AA75" s="13"/>
      <c r="AE75" s="200">
        <v>346.7</v>
      </c>
      <c r="AF75" s="202">
        <v>173.33</v>
      </c>
      <c r="AG75" s="203">
        <f t="shared" si="7"/>
        <v>2.0002307736687244</v>
      </c>
      <c r="AI75" s="257"/>
    </row>
    <row r="76" spans="2:35" ht="15.75" x14ac:dyDescent="0.25">
      <c r="B76" s="257"/>
      <c r="D76" s="56"/>
      <c r="L76" s="56"/>
      <c r="O76" s="181"/>
      <c r="S76" s="181"/>
      <c r="W76" s="181"/>
      <c r="AA76" s="13"/>
      <c r="AE76" s="211">
        <v>350</v>
      </c>
      <c r="AF76" s="213">
        <v>173.33</v>
      </c>
      <c r="AG76" s="214">
        <f t="shared" si="7"/>
        <v>2.019269601338487</v>
      </c>
      <c r="AI76" s="257"/>
    </row>
    <row r="77" spans="2:35" ht="15.75" x14ac:dyDescent="0.25">
      <c r="B77" s="257"/>
      <c r="D77" s="56"/>
      <c r="L77" s="56"/>
      <c r="O77" s="181"/>
      <c r="S77" s="181"/>
      <c r="W77" s="181"/>
      <c r="AA77" s="13"/>
      <c r="AE77" s="200">
        <v>350.1</v>
      </c>
      <c r="AF77" s="202">
        <v>173.33</v>
      </c>
      <c r="AG77" s="203">
        <f>AE77/AF77</f>
        <v>2.0198465355102981</v>
      </c>
      <c r="AI77" s="257"/>
    </row>
    <row r="78" spans="2:35" ht="15.75" x14ac:dyDescent="0.25">
      <c r="B78" s="257"/>
      <c r="D78" s="56"/>
      <c r="L78" s="56"/>
      <c r="O78" s="181"/>
      <c r="S78" s="181"/>
      <c r="W78" s="181"/>
      <c r="AA78" s="13"/>
      <c r="AE78" s="211">
        <v>355</v>
      </c>
      <c r="AF78" s="213">
        <v>173.33</v>
      </c>
      <c r="AG78" s="214">
        <f>AE78/AF78</f>
        <v>2.0481163099290369</v>
      </c>
      <c r="AI78" s="257"/>
    </row>
    <row r="79" spans="2:35" ht="15.75" x14ac:dyDescent="0.25">
      <c r="B79" s="257"/>
      <c r="D79" s="56"/>
      <c r="L79" s="56"/>
      <c r="O79" s="181"/>
      <c r="S79" s="181"/>
      <c r="W79" s="181"/>
      <c r="AA79" s="13"/>
      <c r="AE79" s="200">
        <v>375</v>
      </c>
      <c r="AF79" s="202">
        <v>173.33</v>
      </c>
      <c r="AG79" s="203">
        <f>AE79/AF79</f>
        <v>2.1635031442912362</v>
      </c>
      <c r="AI79" s="257"/>
    </row>
    <row r="80" spans="2:35" ht="15.75" x14ac:dyDescent="0.25">
      <c r="B80" s="257"/>
      <c r="D80" s="56"/>
      <c r="L80" s="56"/>
      <c r="O80" s="181"/>
      <c r="S80" s="181"/>
      <c r="W80" s="181"/>
      <c r="AA80" s="13"/>
      <c r="AE80" s="211">
        <v>380</v>
      </c>
      <c r="AF80" s="213">
        <v>173.33</v>
      </c>
      <c r="AG80" s="214">
        <f>AE80/AF80</f>
        <v>2.1923498528817862</v>
      </c>
      <c r="AI80" s="257"/>
    </row>
    <row r="81" spans="2:35" ht="15.75" x14ac:dyDescent="0.25">
      <c r="B81" s="257"/>
      <c r="D81" s="56"/>
      <c r="L81" s="56"/>
      <c r="O81" s="181"/>
      <c r="S81" s="181"/>
      <c r="W81" s="181"/>
      <c r="AA81" s="13"/>
      <c r="AE81" s="200">
        <v>390</v>
      </c>
      <c r="AF81" s="202">
        <v>173.33</v>
      </c>
      <c r="AG81" s="203">
        <f>AE81/AF81</f>
        <v>2.2500432700628856</v>
      </c>
      <c r="AI81" s="257"/>
    </row>
    <row r="82" spans="2:35" x14ac:dyDescent="0.2">
      <c r="B82" s="257"/>
      <c r="D82" s="56"/>
      <c r="L82" s="56"/>
      <c r="O82" s="181"/>
      <c r="S82" s="181"/>
      <c r="W82" s="181"/>
      <c r="AA82" s="13"/>
      <c r="AE82" s="181"/>
      <c r="AI82" s="257"/>
    </row>
    <row r="83" spans="2:35" x14ac:dyDescent="0.2">
      <c r="B83" s="257"/>
      <c r="D83" s="56"/>
      <c r="L83" s="56"/>
      <c r="O83" s="181"/>
      <c r="S83" s="181"/>
      <c r="W83" s="181"/>
      <c r="AA83" s="13"/>
      <c r="AE83" s="181"/>
      <c r="AI83" s="257"/>
    </row>
    <row r="84" spans="2:35" x14ac:dyDescent="0.2">
      <c r="B84" s="257"/>
      <c r="C84" s="257"/>
      <c r="D84" s="258"/>
      <c r="E84" s="257"/>
      <c r="F84" s="257"/>
      <c r="G84" s="257"/>
      <c r="H84" s="257"/>
      <c r="I84" s="257"/>
      <c r="J84" s="257"/>
      <c r="K84" s="257"/>
      <c r="L84" s="258"/>
      <c r="M84" s="257"/>
      <c r="N84" s="257"/>
      <c r="O84" s="259"/>
      <c r="P84" s="257"/>
      <c r="Q84" s="257"/>
      <c r="R84" s="257"/>
      <c r="S84" s="259"/>
      <c r="T84" s="257"/>
      <c r="U84" s="257"/>
      <c r="V84" s="257"/>
      <c r="W84" s="259"/>
      <c r="X84" s="257"/>
      <c r="Y84" s="257"/>
      <c r="Z84" s="257"/>
      <c r="AA84" s="260"/>
      <c r="AB84" s="257"/>
      <c r="AC84" s="257"/>
      <c r="AD84" s="257"/>
      <c r="AE84" s="259"/>
      <c r="AF84" s="257"/>
      <c r="AG84" s="257"/>
      <c r="AH84" s="257"/>
      <c r="AI84" s="257"/>
    </row>
    <row r="85" spans="2:35" x14ac:dyDescent="0.2">
      <c r="D85" s="56"/>
      <c r="L85" s="56"/>
      <c r="O85" s="181"/>
      <c r="S85" s="181"/>
      <c r="W85" s="181"/>
      <c r="AA85" s="13"/>
      <c r="AE85" s="181"/>
    </row>
  </sheetData>
  <mergeCells count="22">
    <mergeCell ref="A2:W2"/>
    <mergeCell ref="S6:W6"/>
    <mergeCell ref="L4:Q4"/>
    <mergeCell ref="L5:Q5"/>
    <mergeCell ref="L6:Q6"/>
    <mergeCell ref="S3:W3"/>
    <mergeCell ref="A3:Q3"/>
    <mergeCell ref="D19:F19"/>
    <mergeCell ref="J19:L19"/>
    <mergeCell ref="B11:AI11"/>
    <mergeCell ref="S4:W4"/>
    <mergeCell ref="S5:W5"/>
    <mergeCell ref="A4:D4"/>
    <mergeCell ref="A5:D5"/>
    <mergeCell ref="D16:F16"/>
    <mergeCell ref="J16:L16"/>
    <mergeCell ref="A7:W7"/>
    <mergeCell ref="A6:D6"/>
    <mergeCell ref="E6:K6"/>
    <mergeCell ref="E4:K4"/>
    <mergeCell ref="D15:L15"/>
    <mergeCell ref="O15:AG1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W44"/>
  <sheetViews>
    <sheetView showGridLines="0" workbookViewId="0">
      <selection activeCell="T24" sqref="T24"/>
    </sheetView>
  </sheetViews>
  <sheetFormatPr defaultRowHeight="12.75" x14ac:dyDescent="0.2"/>
  <cols>
    <col min="18" max="18" width="19.5703125" customWidth="1"/>
  </cols>
  <sheetData>
    <row r="1" spans="1:23" ht="18" x14ac:dyDescent="0.25">
      <c r="A1" s="964"/>
      <c r="B1" s="964"/>
      <c r="C1" s="964"/>
      <c r="D1" s="964"/>
      <c r="E1" s="964"/>
      <c r="F1" s="964"/>
      <c r="G1" s="995"/>
      <c r="H1" s="995"/>
      <c r="I1" s="996" t="s">
        <v>281</v>
      </c>
      <c r="J1" s="995"/>
      <c r="K1" s="995"/>
      <c r="L1" s="964"/>
      <c r="M1" s="964"/>
      <c r="N1" s="966"/>
      <c r="O1" s="966"/>
      <c r="P1" s="966"/>
      <c r="Q1" s="964"/>
      <c r="R1" s="965"/>
    </row>
    <row r="2" spans="1:23" ht="18" x14ac:dyDescent="0.25">
      <c r="A2" s="964"/>
      <c r="B2" s="964"/>
      <c r="C2" s="964"/>
      <c r="D2" s="964"/>
      <c r="E2" s="964"/>
      <c r="F2" s="964"/>
      <c r="G2" s="995"/>
      <c r="H2" s="995"/>
      <c r="I2" s="996" t="s">
        <v>282</v>
      </c>
      <c r="J2" s="995"/>
      <c r="K2" s="995"/>
      <c r="L2" s="964"/>
      <c r="M2" s="964"/>
      <c r="N2" s="966"/>
      <c r="O2" s="966"/>
      <c r="P2" s="966"/>
      <c r="Q2" s="964"/>
      <c r="R2" s="1311" t="s">
        <v>327</v>
      </c>
      <c r="S2" s="1311"/>
      <c r="T2" s="1311"/>
      <c r="U2" s="1311"/>
      <c r="V2" s="1311"/>
      <c r="W2" s="1311"/>
    </row>
    <row r="3" spans="1:23" x14ac:dyDescent="0.2">
      <c r="A3" s="964"/>
      <c r="B3" s="964"/>
      <c r="C3" s="964"/>
      <c r="D3" s="964"/>
      <c r="E3" s="964"/>
      <c r="F3" s="964"/>
      <c r="G3" s="964"/>
      <c r="H3" s="964"/>
      <c r="I3" s="964"/>
      <c r="J3" s="964"/>
      <c r="K3" s="964"/>
      <c r="L3" s="964"/>
      <c r="M3" s="964"/>
      <c r="N3" s="964"/>
      <c r="O3" s="964"/>
      <c r="P3" s="964"/>
      <c r="Q3" s="964"/>
      <c r="R3" s="964"/>
    </row>
    <row r="4" spans="1:23" x14ac:dyDescent="0.2">
      <c r="A4" s="964"/>
      <c r="B4" s="964"/>
      <c r="C4" s="964"/>
      <c r="D4" s="964"/>
      <c r="E4" s="964"/>
      <c r="F4" s="964"/>
      <c r="G4" s="964"/>
      <c r="H4" s="964"/>
      <c r="I4" s="964"/>
      <c r="J4" s="964"/>
      <c r="K4" s="964"/>
      <c r="L4" s="964"/>
      <c r="M4" s="964"/>
      <c r="N4" s="964"/>
      <c r="O4" s="964"/>
      <c r="P4" s="964"/>
      <c r="Q4" s="964"/>
      <c r="R4" s="964"/>
    </row>
    <row r="5" spans="1:23" x14ac:dyDescent="0.2">
      <c r="A5" s="964"/>
      <c r="B5" s="964"/>
      <c r="C5" s="964"/>
      <c r="D5" s="964"/>
      <c r="E5" s="964"/>
      <c r="F5" s="964"/>
      <c r="G5" s="964"/>
      <c r="H5" s="964"/>
      <c r="I5" s="964"/>
      <c r="J5" s="964"/>
      <c r="K5" s="964"/>
      <c r="L5" s="964"/>
      <c r="M5" s="964"/>
      <c r="N5" s="964"/>
      <c r="O5" s="964"/>
      <c r="P5" s="964"/>
      <c r="Q5" s="964"/>
      <c r="R5" s="964"/>
    </row>
    <row r="6" spans="1:23" x14ac:dyDescent="0.2">
      <c r="A6" s="1314" t="s">
        <v>283</v>
      </c>
      <c r="B6" s="1314"/>
      <c r="C6" s="967"/>
      <c r="D6" s="1314" t="s">
        <v>284</v>
      </c>
      <c r="E6" s="1314"/>
      <c r="F6" s="967"/>
      <c r="G6" s="1314" t="s">
        <v>285</v>
      </c>
      <c r="H6" s="1315"/>
      <c r="I6" s="968"/>
      <c r="J6" s="1314" t="s">
        <v>286</v>
      </c>
      <c r="K6" s="1314"/>
      <c r="L6" s="969"/>
      <c r="M6" s="1314" t="s">
        <v>287</v>
      </c>
      <c r="N6" s="1314"/>
      <c r="O6" s="969"/>
      <c r="P6" s="1314" t="s">
        <v>288</v>
      </c>
      <c r="Q6" s="1314"/>
      <c r="R6" s="964"/>
    </row>
    <row r="7" spans="1:23" x14ac:dyDescent="0.2">
      <c r="A7" s="1312" t="s">
        <v>289</v>
      </c>
      <c r="B7" s="1312"/>
      <c r="C7" s="967"/>
      <c r="D7" s="1312" t="s">
        <v>290</v>
      </c>
      <c r="E7" s="1312"/>
      <c r="F7" s="967"/>
      <c r="G7" s="1312" t="s">
        <v>290</v>
      </c>
      <c r="H7" s="1313"/>
      <c r="I7" s="968"/>
      <c r="J7" s="1312" t="s">
        <v>291</v>
      </c>
      <c r="K7" s="1313"/>
      <c r="L7" s="970"/>
      <c r="M7" s="1312" t="s">
        <v>290</v>
      </c>
      <c r="N7" s="1312"/>
      <c r="O7" s="970"/>
      <c r="P7" s="1312" t="s">
        <v>292</v>
      </c>
      <c r="Q7" s="1312"/>
      <c r="R7" s="964"/>
    </row>
    <row r="8" spans="1:23" x14ac:dyDescent="0.2">
      <c r="A8" s="970"/>
      <c r="B8" s="970"/>
      <c r="C8" s="970"/>
      <c r="D8" s="970"/>
      <c r="E8" s="970"/>
      <c r="F8" s="970"/>
      <c r="G8" s="970"/>
      <c r="H8" s="968"/>
      <c r="I8" s="968"/>
      <c r="J8" s="970"/>
      <c r="K8" s="970"/>
      <c r="L8" s="970"/>
      <c r="M8" s="970"/>
      <c r="N8" s="970"/>
      <c r="O8" s="970"/>
      <c r="P8" s="970"/>
      <c r="Q8" s="970"/>
      <c r="R8" s="964"/>
    </row>
    <row r="9" spans="1:23" x14ac:dyDescent="0.2">
      <c r="A9" s="971" t="s">
        <v>293</v>
      </c>
      <c r="B9" s="971" t="s">
        <v>294</v>
      </c>
      <c r="C9" s="971"/>
      <c r="D9" s="967" t="s">
        <v>295</v>
      </c>
      <c r="E9" s="971" t="s">
        <v>296</v>
      </c>
      <c r="F9" s="969"/>
      <c r="G9" s="971" t="s">
        <v>297</v>
      </c>
      <c r="H9" s="971" t="s">
        <v>296</v>
      </c>
      <c r="I9" s="968"/>
      <c r="J9" s="971" t="s">
        <v>298</v>
      </c>
      <c r="K9" s="971" t="s">
        <v>299</v>
      </c>
      <c r="L9" s="969"/>
      <c r="M9" s="971" t="s">
        <v>298</v>
      </c>
      <c r="N9" s="971" t="s">
        <v>299</v>
      </c>
      <c r="O9" s="969"/>
      <c r="P9" s="971" t="s">
        <v>298</v>
      </c>
      <c r="Q9" s="971" t="s">
        <v>299</v>
      </c>
      <c r="R9" s="964"/>
    </row>
    <row r="10" spans="1:23" x14ac:dyDescent="0.2">
      <c r="A10" s="964"/>
      <c r="B10" s="964"/>
      <c r="C10" s="972"/>
      <c r="D10" s="972"/>
      <c r="E10" s="972"/>
      <c r="F10" s="972"/>
      <c r="G10" s="964"/>
      <c r="H10" s="972"/>
      <c r="I10" s="972"/>
      <c r="J10" s="972"/>
      <c r="K10" s="964"/>
      <c r="L10" s="964"/>
      <c r="M10" s="964"/>
      <c r="N10" s="964"/>
      <c r="O10" s="964"/>
      <c r="P10" s="964"/>
      <c r="Q10" s="964"/>
      <c r="R10" s="964"/>
    </row>
    <row r="11" spans="1:23" x14ac:dyDescent="0.2">
      <c r="A11" s="993"/>
      <c r="B11" s="973">
        <f>A11*0.03</f>
        <v>0</v>
      </c>
      <c r="C11" s="974"/>
      <c r="D11" s="975">
        <f>A11</f>
        <v>0</v>
      </c>
      <c r="E11" s="974">
        <f>D11*0.09</f>
        <v>0</v>
      </c>
      <c r="F11" s="974"/>
      <c r="G11" s="976">
        <f>A11</f>
        <v>0</v>
      </c>
      <c r="H11" s="977">
        <f>G11*0.1</f>
        <v>0</v>
      </c>
      <c r="I11" s="964"/>
      <c r="J11" s="978">
        <f>A11</f>
        <v>0</v>
      </c>
      <c r="K11" s="973">
        <f>A11*0.105</f>
        <v>0</v>
      </c>
      <c r="L11" s="976"/>
      <c r="M11" s="976">
        <f>A11</f>
        <v>0</v>
      </c>
      <c r="N11" s="979">
        <f>M11*0.11</f>
        <v>0</v>
      </c>
      <c r="O11" s="980"/>
      <c r="P11" s="976">
        <f>A11</f>
        <v>0</v>
      </c>
      <c r="Q11" s="973">
        <f>P11*0.12</f>
        <v>0</v>
      </c>
      <c r="R11" s="964"/>
    </row>
    <row r="12" spans="1:23" ht="13.5" thickBot="1" x14ac:dyDescent="0.25">
      <c r="A12" s="981"/>
      <c r="B12" s="982"/>
      <c r="C12" s="982"/>
      <c r="D12" s="982"/>
      <c r="E12" s="982"/>
      <c r="F12" s="983"/>
      <c r="G12" s="981"/>
      <c r="H12" s="984"/>
      <c r="I12" s="984"/>
      <c r="J12" s="981"/>
      <c r="K12" s="982"/>
      <c r="L12" s="981"/>
      <c r="M12" s="981"/>
      <c r="N12" s="981"/>
      <c r="O12" s="981"/>
      <c r="P12" s="981"/>
      <c r="Q12" s="982"/>
      <c r="R12" s="964"/>
    </row>
    <row r="13" spans="1:23" x14ac:dyDescent="0.2">
      <c r="A13" s="964"/>
      <c r="B13" s="964"/>
      <c r="C13" s="964"/>
      <c r="D13" s="964"/>
      <c r="E13" s="964"/>
      <c r="F13" s="964"/>
      <c r="G13" s="964"/>
      <c r="H13" s="964"/>
      <c r="I13" s="964"/>
      <c r="J13" s="964"/>
      <c r="K13" s="985"/>
      <c r="L13" s="964"/>
      <c r="M13" s="964"/>
      <c r="N13" s="964"/>
      <c r="O13" s="964"/>
      <c r="P13" s="964"/>
      <c r="Q13" s="985"/>
      <c r="R13" s="964"/>
    </row>
    <row r="14" spans="1:23" x14ac:dyDescent="0.2">
      <c r="A14" s="994" t="s">
        <v>300</v>
      </c>
      <c r="B14" s="987"/>
      <c r="C14" s="987"/>
      <c r="D14" s="987"/>
      <c r="E14" s="987"/>
      <c r="F14" s="987"/>
      <c r="G14" s="987"/>
      <c r="H14" s="987"/>
      <c r="I14" s="987"/>
      <c r="J14" s="986"/>
      <c r="K14" s="986"/>
      <c r="L14" s="986"/>
      <c r="M14" s="986"/>
      <c r="N14" s="987"/>
      <c r="O14" s="987"/>
      <c r="P14" s="986"/>
      <c r="Q14" s="986"/>
      <c r="R14" s="987"/>
    </row>
    <row r="15" spans="1:23" ht="4.5" customHeight="1" x14ac:dyDescent="0.2">
      <c r="A15" s="986"/>
      <c r="B15" s="987"/>
      <c r="C15" s="987"/>
      <c r="D15" s="987"/>
      <c r="E15" s="987"/>
      <c r="F15" s="987"/>
      <c r="G15" s="987"/>
      <c r="H15" s="987"/>
      <c r="I15" s="987"/>
      <c r="J15" s="986"/>
      <c r="K15" s="986"/>
      <c r="L15" s="986"/>
      <c r="M15" s="986"/>
      <c r="N15" s="987"/>
      <c r="O15" s="987"/>
      <c r="P15" s="986"/>
      <c r="Q15" s="986"/>
      <c r="R15" s="987"/>
    </row>
    <row r="16" spans="1:23" x14ac:dyDescent="0.2">
      <c r="A16" s="986" t="s">
        <v>325</v>
      </c>
      <c r="B16" s="987"/>
      <c r="C16" s="987"/>
      <c r="D16" s="987"/>
      <c r="E16" s="987"/>
      <c r="F16" s="987"/>
      <c r="G16" s="987"/>
      <c r="H16" s="987"/>
      <c r="I16" s="987"/>
      <c r="J16" s="986"/>
      <c r="K16" s="986"/>
      <c r="L16" s="986"/>
      <c r="M16" s="986"/>
      <c r="N16" s="987"/>
      <c r="O16" s="987"/>
      <c r="P16" s="986"/>
      <c r="Q16" s="986"/>
      <c r="R16" s="987"/>
    </row>
    <row r="17" spans="1:18" x14ac:dyDescent="0.2">
      <c r="A17" s="986" t="s">
        <v>326</v>
      </c>
      <c r="B17" s="987"/>
      <c r="C17" s="987"/>
      <c r="D17" s="987"/>
      <c r="E17" s="987"/>
      <c r="F17" s="987"/>
      <c r="G17" s="987"/>
      <c r="H17" s="987"/>
      <c r="I17" s="987"/>
      <c r="J17" s="986"/>
      <c r="K17" s="986"/>
      <c r="L17" s="986"/>
      <c r="M17" s="986"/>
      <c r="N17" s="987"/>
      <c r="O17" s="987"/>
      <c r="P17" s="986"/>
      <c r="Q17" s="986"/>
      <c r="R17" s="987"/>
    </row>
    <row r="18" spans="1:18" x14ac:dyDescent="0.2">
      <c r="A18" s="964"/>
      <c r="B18" s="985"/>
      <c r="C18" s="985"/>
      <c r="D18" s="985"/>
      <c r="E18" s="985"/>
      <c r="F18" s="985"/>
      <c r="G18" s="985"/>
      <c r="H18" s="985"/>
      <c r="I18" s="985"/>
      <c r="J18" s="964"/>
      <c r="K18" s="964"/>
      <c r="L18" s="964"/>
      <c r="M18" s="964"/>
      <c r="N18" s="985"/>
      <c r="O18" s="985"/>
      <c r="P18" s="964"/>
      <c r="Q18" s="964"/>
      <c r="R18" s="985"/>
    </row>
    <row r="19" spans="1:18" x14ac:dyDescent="0.2">
      <c r="A19" s="964"/>
      <c r="B19" s="985"/>
      <c r="C19" s="985"/>
      <c r="D19" s="985"/>
      <c r="E19" s="985"/>
      <c r="F19" s="985"/>
      <c r="G19" s="985"/>
      <c r="H19" s="985"/>
      <c r="I19" s="985"/>
      <c r="J19" s="964"/>
      <c r="K19" s="964"/>
      <c r="L19" s="964"/>
      <c r="M19" s="964"/>
      <c r="N19" s="985"/>
      <c r="O19" s="985"/>
      <c r="P19" s="964"/>
      <c r="Q19" s="964"/>
      <c r="R19" s="985"/>
    </row>
    <row r="20" spans="1:18" x14ac:dyDescent="0.2">
      <c r="A20" s="988" t="s">
        <v>301</v>
      </c>
      <c r="B20" s="964"/>
      <c r="C20" s="964"/>
      <c r="D20" s="964"/>
      <c r="E20" s="964"/>
      <c r="F20" s="964"/>
      <c r="G20" s="964"/>
      <c r="H20" s="964"/>
      <c r="I20" s="964"/>
      <c r="J20" s="964"/>
      <c r="K20" s="964"/>
      <c r="L20" s="964"/>
      <c r="M20" s="964"/>
      <c r="N20" s="985"/>
      <c r="O20" s="985"/>
      <c r="P20" s="964"/>
      <c r="Q20" s="964"/>
      <c r="R20" s="985"/>
    </row>
    <row r="21" spans="1:18" x14ac:dyDescent="0.2">
      <c r="A21" s="988" t="s">
        <v>302</v>
      </c>
      <c r="B21" s="964"/>
      <c r="C21" s="964"/>
      <c r="D21" s="964"/>
      <c r="E21" s="964"/>
      <c r="F21" s="964"/>
      <c r="G21" s="964"/>
      <c r="H21" s="964"/>
      <c r="I21" s="964"/>
      <c r="J21" s="964"/>
      <c r="K21" s="964"/>
      <c r="L21" s="964"/>
      <c r="M21" s="964"/>
      <c r="N21" s="985"/>
      <c r="O21" s="985"/>
      <c r="P21" s="964"/>
      <c r="Q21" s="964"/>
      <c r="R21" s="985"/>
    </row>
    <row r="22" spans="1:18" x14ac:dyDescent="0.2">
      <c r="A22" s="988"/>
      <c r="B22" s="964"/>
      <c r="C22" s="964"/>
      <c r="D22" s="964"/>
      <c r="E22" s="964"/>
      <c r="F22" s="964"/>
      <c r="G22" s="964"/>
      <c r="H22" s="964"/>
      <c r="I22" s="964"/>
      <c r="J22" s="964"/>
      <c r="K22" s="964"/>
      <c r="L22" s="964"/>
      <c r="M22" s="964"/>
      <c r="N22" s="985"/>
      <c r="O22" s="985"/>
      <c r="P22" s="964"/>
      <c r="Q22" s="964"/>
      <c r="R22" s="985"/>
    </row>
    <row r="23" spans="1:18" x14ac:dyDescent="0.2">
      <c r="A23" s="988" t="s">
        <v>303</v>
      </c>
      <c r="B23" s="964"/>
      <c r="C23" s="989" t="s">
        <v>304</v>
      </c>
      <c r="D23" s="964"/>
      <c r="E23" s="988" t="s">
        <v>305</v>
      </c>
      <c r="F23" s="964"/>
      <c r="G23" s="988" t="s">
        <v>306</v>
      </c>
      <c r="H23" s="989"/>
      <c r="I23" s="964"/>
      <c r="J23" s="964"/>
      <c r="K23" s="964"/>
      <c r="L23" s="964"/>
      <c r="M23" s="964"/>
      <c r="N23" s="985"/>
      <c r="O23" s="964"/>
      <c r="P23" s="964"/>
      <c r="Q23" s="964"/>
      <c r="R23" s="964"/>
    </row>
    <row r="24" spans="1:18" x14ac:dyDescent="0.2">
      <c r="A24" s="988" t="s">
        <v>307</v>
      </c>
      <c r="B24" s="964"/>
      <c r="C24" s="989" t="s">
        <v>308</v>
      </c>
      <c r="D24" s="964"/>
      <c r="E24" s="988" t="s">
        <v>309</v>
      </c>
      <c r="F24" s="964"/>
      <c r="G24" s="988" t="s">
        <v>310</v>
      </c>
      <c r="H24" s="989"/>
      <c r="I24" s="964"/>
      <c r="J24" s="964"/>
      <c r="K24" s="964"/>
      <c r="L24" s="964"/>
      <c r="M24" s="964"/>
      <c r="N24" s="985"/>
      <c r="O24" s="964"/>
      <c r="P24" s="964"/>
      <c r="Q24" s="964"/>
      <c r="R24" s="964"/>
    </row>
    <row r="25" spans="1:18" x14ac:dyDescent="0.2">
      <c r="A25" s="988" t="s">
        <v>311</v>
      </c>
      <c r="B25" s="964"/>
      <c r="C25" s="989" t="s">
        <v>312</v>
      </c>
      <c r="D25" s="964"/>
      <c r="E25" s="988" t="s">
        <v>313</v>
      </c>
      <c r="F25" s="964"/>
      <c r="G25" s="988" t="s">
        <v>314</v>
      </c>
      <c r="H25" s="989"/>
      <c r="I25" s="964"/>
      <c r="J25" s="964"/>
      <c r="K25" s="964"/>
      <c r="L25" s="964"/>
      <c r="M25" s="964"/>
      <c r="N25" s="985"/>
      <c r="O25" s="964"/>
      <c r="P25" s="964"/>
      <c r="Q25" s="964"/>
      <c r="R25" s="964"/>
    </row>
    <row r="26" spans="1:18" x14ac:dyDescent="0.2">
      <c r="A26" s="988" t="s">
        <v>11</v>
      </c>
      <c r="B26" s="964"/>
      <c r="C26" s="964"/>
      <c r="D26" s="964"/>
      <c r="E26" s="964"/>
      <c r="F26" s="964"/>
      <c r="G26" s="964"/>
      <c r="H26" s="964"/>
      <c r="I26" s="964"/>
      <c r="J26" s="964"/>
      <c r="K26" s="964"/>
      <c r="L26" s="964"/>
      <c r="M26" s="964"/>
      <c r="N26" s="985"/>
      <c r="O26" s="985"/>
      <c r="P26" s="964"/>
      <c r="Q26" s="964"/>
      <c r="R26" s="985"/>
    </row>
    <row r="27" spans="1:18" x14ac:dyDescent="0.2">
      <c r="A27" s="988" t="s">
        <v>315</v>
      </c>
      <c r="B27" s="964"/>
      <c r="C27" s="964"/>
      <c r="D27" s="964"/>
      <c r="E27" s="964"/>
      <c r="F27" s="964"/>
      <c r="G27" s="964"/>
      <c r="H27" s="964"/>
      <c r="I27" s="964"/>
      <c r="J27" s="964"/>
      <c r="K27" s="964"/>
      <c r="L27" s="964"/>
      <c r="M27" s="964"/>
      <c r="N27" s="985"/>
      <c r="O27" s="985"/>
      <c r="P27" s="964"/>
      <c r="Q27" s="964"/>
      <c r="R27" s="985"/>
    </row>
    <row r="28" spans="1:18" x14ac:dyDescent="0.2">
      <c r="A28" s="988" t="s">
        <v>316</v>
      </c>
      <c r="B28" s="964"/>
      <c r="C28" s="964"/>
      <c r="D28" s="964"/>
      <c r="E28" s="964"/>
      <c r="F28" s="964"/>
      <c r="G28" s="964"/>
      <c r="H28" s="964"/>
      <c r="I28" s="964"/>
      <c r="J28" s="964"/>
      <c r="K28" s="964"/>
      <c r="L28" s="964"/>
      <c r="M28" s="964"/>
      <c r="N28" s="985"/>
      <c r="O28" s="985"/>
      <c r="P28" s="964"/>
      <c r="Q28" s="964"/>
      <c r="R28" s="985"/>
    </row>
    <row r="29" spans="1:18" x14ac:dyDescent="0.2">
      <c r="A29" s="990"/>
      <c r="B29" s="964"/>
      <c r="C29" s="964"/>
      <c r="D29" s="964"/>
      <c r="E29" s="964"/>
      <c r="F29" s="964"/>
      <c r="G29" s="964"/>
      <c r="H29" s="964"/>
      <c r="I29" s="964"/>
      <c r="J29" s="964"/>
      <c r="K29" s="964"/>
      <c r="L29" s="964"/>
      <c r="M29" s="964"/>
      <c r="N29" s="985"/>
      <c r="O29" s="985"/>
      <c r="P29" s="964"/>
      <c r="Q29" s="964"/>
      <c r="R29" s="985"/>
    </row>
    <row r="30" spans="1:18" x14ac:dyDescent="0.2">
      <c r="A30" s="964"/>
      <c r="B30" s="990"/>
      <c r="C30" s="990"/>
      <c r="D30" s="990"/>
      <c r="E30" s="990"/>
      <c r="F30" s="990"/>
      <c r="G30" s="990"/>
      <c r="H30" s="990"/>
      <c r="I30" s="990"/>
      <c r="J30" s="964"/>
      <c r="K30" s="964"/>
      <c r="L30" s="964"/>
      <c r="M30" s="964"/>
      <c r="N30" s="985"/>
      <c r="O30" s="985"/>
      <c r="P30" s="964"/>
      <c r="Q30" s="964"/>
      <c r="R30" s="985"/>
    </row>
    <row r="31" spans="1:18" x14ac:dyDescent="0.2">
      <c r="A31" s="990"/>
      <c r="B31" s="964"/>
      <c r="C31" s="964"/>
      <c r="D31" s="964" t="s">
        <v>317</v>
      </c>
      <c r="E31" s="964"/>
      <c r="F31" s="991" t="s">
        <v>318</v>
      </c>
      <c r="G31" s="991"/>
      <c r="H31" s="991"/>
      <c r="I31" s="992"/>
      <c r="J31" s="991"/>
      <c r="K31" s="991"/>
      <c r="L31" s="991"/>
      <c r="M31" s="991"/>
      <c r="N31" s="991"/>
      <c r="O31" s="985"/>
      <c r="P31" s="964"/>
      <c r="Q31" s="964"/>
      <c r="R31" s="964"/>
    </row>
    <row r="32" spans="1:18" x14ac:dyDescent="0.2">
      <c r="A32" s="990"/>
      <c r="B32" s="964"/>
      <c r="C32" s="964"/>
      <c r="D32" s="964"/>
      <c r="E32" s="964"/>
      <c r="F32" s="991" t="s">
        <v>319</v>
      </c>
      <c r="G32" s="991"/>
      <c r="H32" s="991"/>
      <c r="I32" s="991"/>
      <c r="J32" s="991"/>
      <c r="K32" s="991"/>
      <c r="L32" s="991"/>
      <c r="M32" s="991"/>
      <c r="N32" s="991"/>
      <c r="O32" s="964"/>
      <c r="P32" s="964"/>
      <c r="Q32" s="964"/>
      <c r="R32" s="964"/>
    </row>
    <row r="33" spans="1:18" x14ac:dyDescent="0.2">
      <c r="A33" s="964"/>
      <c r="B33" s="964"/>
      <c r="C33" s="964"/>
      <c r="D33" s="964"/>
      <c r="E33" s="964"/>
      <c r="F33" s="991" t="s">
        <v>320</v>
      </c>
      <c r="G33" s="991"/>
      <c r="H33" s="991"/>
      <c r="I33" s="991"/>
      <c r="J33" s="991"/>
      <c r="K33" s="991"/>
      <c r="L33" s="991"/>
      <c r="M33" s="991"/>
      <c r="N33" s="991"/>
      <c r="O33" s="964"/>
      <c r="P33" s="964"/>
      <c r="Q33" s="964"/>
      <c r="R33" s="964"/>
    </row>
    <row r="34" spans="1:18" x14ac:dyDescent="0.2">
      <c r="A34" s="964"/>
      <c r="B34" s="964"/>
      <c r="C34" s="964"/>
      <c r="D34" s="964"/>
      <c r="E34" s="964"/>
      <c r="F34" s="964"/>
      <c r="G34" s="964"/>
      <c r="H34" s="964"/>
      <c r="I34" s="964"/>
      <c r="J34" s="964"/>
      <c r="K34" s="964"/>
      <c r="L34" s="964"/>
      <c r="M34" s="964"/>
      <c r="N34" s="964"/>
      <c r="O34" s="964"/>
      <c r="P34" s="964"/>
      <c r="Q34" s="964"/>
      <c r="R34" s="964"/>
    </row>
    <row r="35" spans="1:18" x14ac:dyDescent="0.2">
      <c r="A35" s="964"/>
      <c r="B35" s="964"/>
      <c r="C35" s="964"/>
      <c r="D35" s="964"/>
      <c r="E35" s="964"/>
      <c r="F35" s="964"/>
      <c r="G35" s="964"/>
      <c r="H35" s="964"/>
      <c r="I35" s="964"/>
      <c r="J35" s="964"/>
      <c r="K35" s="964"/>
      <c r="L35" s="964"/>
      <c r="M35" s="964"/>
      <c r="N35" s="964"/>
      <c r="O35" s="964"/>
      <c r="P35" s="964"/>
      <c r="Q35" s="964"/>
      <c r="R35" s="964"/>
    </row>
    <row r="36" spans="1:18" x14ac:dyDescent="0.2">
      <c r="A36" s="964"/>
      <c r="B36" s="964"/>
      <c r="C36" s="964"/>
      <c r="D36" s="964" t="s">
        <v>321</v>
      </c>
      <c r="E36" s="964"/>
      <c r="F36" s="991" t="s">
        <v>322</v>
      </c>
      <c r="G36" s="991"/>
      <c r="H36" s="991"/>
      <c r="I36" s="991"/>
      <c r="J36" s="991"/>
      <c r="K36" s="991"/>
      <c r="L36" s="991"/>
      <c r="M36" s="991"/>
      <c r="N36" s="991"/>
      <c r="O36" s="964"/>
      <c r="P36" s="964"/>
      <c r="Q36" s="964"/>
      <c r="R36" s="964"/>
    </row>
    <row r="37" spans="1:18" x14ac:dyDescent="0.2">
      <c r="A37" s="964"/>
      <c r="B37" s="964"/>
      <c r="C37" s="964"/>
      <c r="D37" s="964"/>
      <c r="E37" s="964"/>
      <c r="F37" s="991" t="s">
        <v>323</v>
      </c>
      <c r="G37" s="991"/>
      <c r="H37" s="991"/>
      <c r="I37" s="991"/>
      <c r="J37" s="991"/>
      <c r="K37" s="991"/>
      <c r="L37" s="991"/>
      <c r="M37" s="991"/>
      <c r="N37" s="991"/>
      <c r="O37" s="964"/>
      <c r="P37" s="964"/>
      <c r="Q37" s="964"/>
      <c r="R37" s="964"/>
    </row>
    <row r="38" spans="1:18" x14ac:dyDescent="0.2">
      <c r="A38" s="964"/>
      <c r="B38" s="964"/>
      <c r="C38" s="964"/>
      <c r="D38" s="964"/>
      <c r="E38" s="964"/>
      <c r="F38" s="991" t="s">
        <v>324</v>
      </c>
      <c r="G38" s="991"/>
      <c r="H38" s="991"/>
      <c r="I38" s="991"/>
      <c r="J38" s="991"/>
      <c r="K38" s="991"/>
      <c r="L38" s="991"/>
      <c r="M38" s="991"/>
      <c r="N38" s="991"/>
      <c r="O38" s="964"/>
      <c r="P38" s="964"/>
      <c r="Q38" s="964"/>
      <c r="R38" s="964"/>
    </row>
    <row r="39" spans="1:18" x14ac:dyDescent="0.2">
      <c r="A39" s="964"/>
      <c r="B39" s="964"/>
      <c r="C39" s="964"/>
      <c r="D39" s="964"/>
      <c r="E39" s="964"/>
      <c r="F39" s="964"/>
      <c r="G39" s="964"/>
      <c r="H39" s="964"/>
      <c r="I39" s="964"/>
      <c r="J39" s="964"/>
      <c r="K39" s="964"/>
      <c r="L39" s="964"/>
      <c r="M39" s="964"/>
      <c r="N39" s="964"/>
      <c r="O39" s="964"/>
      <c r="P39" s="964"/>
      <c r="Q39" s="964"/>
      <c r="R39" s="964"/>
    </row>
    <row r="40" spans="1:18" x14ac:dyDescent="0.2">
      <c r="A40" s="964"/>
      <c r="B40" s="964"/>
      <c r="C40" s="964"/>
      <c r="D40" s="964"/>
      <c r="E40" s="964"/>
      <c r="F40" s="964"/>
      <c r="G40" s="964"/>
      <c r="H40" s="964"/>
      <c r="I40" s="964"/>
      <c r="J40" s="964"/>
      <c r="K40" s="964"/>
      <c r="L40" s="964"/>
      <c r="M40" s="964"/>
      <c r="N40" s="964"/>
      <c r="O40" s="964"/>
      <c r="P40" s="964"/>
      <c r="Q40" s="964"/>
      <c r="R40" s="964"/>
    </row>
    <row r="41" spans="1:18" x14ac:dyDescent="0.2">
      <c r="A41" s="964"/>
      <c r="B41" s="964"/>
      <c r="C41" s="964"/>
      <c r="D41" s="964"/>
      <c r="E41" s="964"/>
      <c r="F41" s="964"/>
      <c r="G41" s="964"/>
      <c r="H41" s="964"/>
      <c r="I41" s="964"/>
      <c r="J41" s="964"/>
      <c r="K41" s="964"/>
      <c r="L41" s="964"/>
      <c r="M41" s="964"/>
      <c r="N41" s="964"/>
      <c r="O41" s="964"/>
      <c r="P41" s="964"/>
      <c r="Q41" s="964"/>
      <c r="R41" s="964"/>
    </row>
    <row r="42" spans="1:18" x14ac:dyDescent="0.2">
      <c r="A42" s="964"/>
      <c r="B42" s="964"/>
      <c r="C42" s="964"/>
      <c r="D42" s="964"/>
      <c r="E42" s="964"/>
      <c r="F42" s="964"/>
      <c r="G42" s="964"/>
      <c r="H42" s="964"/>
      <c r="I42" s="964"/>
      <c r="J42" s="964"/>
      <c r="K42" s="964"/>
      <c r="L42" s="964"/>
      <c r="M42" s="964"/>
      <c r="N42" s="964"/>
      <c r="O42" s="964"/>
      <c r="P42" s="964"/>
      <c r="Q42" s="964"/>
      <c r="R42" s="964"/>
    </row>
    <row r="43" spans="1:18" x14ac:dyDescent="0.2">
      <c r="A43" s="964"/>
      <c r="B43" s="964"/>
      <c r="C43" s="964"/>
      <c r="D43" s="964"/>
      <c r="E43" s="964"/>
      <c r="F43" s="964"/>
      <c r="G43" s="964"/>
      <c r="H43" s="964"/>
      <c r="I43" s="964"/>
      <c r="J43" s="964"/>
      <c r="K43" s="964"/>
      <c r="L43" s="964"/>
      <c r="M43" s="964"/>
      <c r="N43" s="964"/>
      <c r="O43" s="964"/>
      <c r="P43" s="964"/>
      <c r="Q43" s="964"/>
      <c r="R43" s="964"/>
    </row>
    <row r="44" spans="1:18" x14ac:dyDescent="0.2">
      <c r="A44" s="964"/>
      <c r="B44" s="964"/>
      <c r="C44" s="964"/>
      <c r="D44" s="964"/>
      <c r="E44" s="964"/>
      <c r="F44" s="964"/>
      <c r="G44" s="964"/>
      <c r="H44" s="964"/>
      <c r="I44" s="964"/>
      <c r="J44" s="964"/>
      <c r="K44" s="964"/>
      <c r="L44" s="964"/>
      <c r="M44" s="964"/>
      <c r="N44" s="964"/>
      <c r="O44" s="964"/>
      <c r="P44" s="964"/>
      <c r="Q44" s="964"/>
      <c r="R44" s="964"/>
    </row>
  </sheetData>
  <mergeCells count="13">
    <mergeCell ref="R2:W2"/>
    <mergeCell ref="A7:B7"/>
    <mergeCell ref="D7:E7"/>
    <mergeCell ref="G7:H7"/>
    <mergeCell ref="J7:K7"/>
    <mergeCell ref="M7:N7"/>
    <mergeCell ref="P7:Q7"/>
    <mergeCell ref="A6:B6"/>
    <mergeCell ref="D6:E6"/>
    <mergeCell ref="G6:H6"/>
    <mergeCell ref="J6:K6"/>
    <mergeCell ref="M6:N6"/>
    <mergeCell ref="P6:Q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8000"/>
    <pageSetUpPr fitToPage="1"/>
  </sheetPr>
  <dimension ref="A1:L137"/>
  <sheetViews>
    <sheetView showGridLines="0" workbookViewId="0">
      <selection activeCell="O13" sqref="O13"/>
    </sheetView>
  </sheetViews>
  <sheetFormatPr defaultRowHeight="12.75" x14ac:dyDescent="0.2"/>
  <cols>
    <col min="1" max="1" width="8" style="159" customWidth="1"/>
    <col min="2" max="2" width="56" style="159" customWidth="1"/>
    <col min="3" max="3" width="6.85546875" style="159" customWidth="1"/>
    <col min="4" max="4" width="9" style="159" customWidth="1"/>
    <col min="5" max="5" width="8" style="159" customWidth="1"/>
    <col min="6" max="6" width="13" style="159" customWidth="1"/>
    <col min="7" max="7" width="12" style="159" customWidth="1"/>
    <col min="8" max="9" width="5.85546875" style="159" customWidth="1"/>
    <col min="10" max="10" width="5" style="159" customWidth="1"/>
    <col min="11" max="11" width="6.85546875" style="159" customWidth="1"/>
    <col min="12" max="12" width="14.85546875" style="159" customWidth="1"/>
    <col min="13" max="16384" width="9.140625" style="159"/>
  </cols>
  <sheetData>
    <row r="1" spans="1:12" ht="43.5" customHeight="1" x14ac:dyDescent="0.2">
      <c r="A1" s="1316" t="s">
        <v>629</v>
      </c>
      <c r="B1" s="1317"/>
      <c r="I1" s="1318" t="s">
        <v>628</v>
      </c>
      <c r="J1" s="1319"/>
      <c r="K1" s="1319"/>
      <c r="L1" s="1319"/>
    </row>
    <row r="2" spans="1:12" ht="42.75" customHeight="1" x14ac:dyDescent="0.2">
      <c r="A2" s="1026" t="s">
        <v>338</v>
      </c>
      <c r="B2" s="1027" t="s">
        <v>339</v>
      </c>
      <c r="C2" s="1028" t="s">
        <v>340</v>
      </c>
      <c r="D2" s="1029" t="s">
        <v>341</v>
      </c>
      <c r="E2" s="1029" t="s">
        <v>342</v>
      </c>
      <c r="F2" s="1030" t="s">
        <v>343</v>
      </c>
      <c r="G2" s="1030" t="s">
        <v>344</v>
      </c>
      <c r="H2" s="1031" t="s">
        <v>345</v>
      </c>
      <c r="I2" s="1029" t="s">
        <v>346</v>
      </c>
      <c r="J2" s="1031" t="s">
        <v>347</v>
      </c>
      <c r="K2" s="1029" t="s">
        <v>348</v>
      </c>
      <c r="L2" s="1028" t="s">
        <v>349</v>
      </c>
    </row>
    <row r="3" spans="1:12" ht="14.25" customHeight="1" x14ac:dyDescent="0.2">
      <c r="A3" s="1015" t="s">
        <v>350</v>
      </c>
      <c r="B3" s="1016" t="s">
        <v>351</v>
      </c>
      <c r="C3" s="1017">
        <v>1</v>
      </c>
      <c r="D3" s="1018">
        <v>21</v>
      </c>
      <c r="E3" s="1019">
        <v>34.61</v>
      </c>
      <c r="F3" s="1020">
        <v>43680</v>
      </c>
      <c r="G3" s="1021">
        <v>71988.800000000003</v>
      </c>
      <c r="H3" s="1017">
        <v>1001</v>
      </c>
      <c r="I3" s="1022">
        <v>0.27</v>
      </c>
      <c r="J3" s="1017">
        <v>5</v>
      </c>
      <c r="K3" s="1017">
        <v>601300</v>
      </c>
      <c r="L3" s="1015" t="s">
        <v>352</v>
      </c>
    </row>
    <row r="4" spans="1:12" ht="14.25" customHeight="1" x14ac:dyDescent="0.2">
      <c r="A4" s="1015" t="s">
        <v>353</v>
      </c>
      <c r="B4" s="1016" t="s">
        <v>354</v>
      </c>
      <c r="C4" s="1017">
        <v>2</v>
      </c>
      <c r="D4" s="1018">
        <v>34.619999999999997</v>
      </c>
      <c r="E4" s="1019">
        <v>48.67</v>
      </c>
      <c r="F4" s="1020">
        <v>72009.600000000006</v>
      </c>
      <c r="G4" s="1021">
        <v>101233.60000000001</v>
      </c>
      <c r="H4" s="1017">
        <v>1001</v>
      </c>
      <c r="I4" s="1022">
        <v>0.27</v>
      </c>
      <c r="J4" s="1017">
        <v>5</v>
      </c>
      <c r="K4" s="1017">
        <v>601300</v>
      </c>
      <c r="L4" s="1015" t="s">
        <v>352</v>
      </c>
    </row>
    <row r="5" spans="1:12" ht="14.25" customHeight="1" x14ac:dyDescent="0.2">
      <c r="A5" s="1015" t="s">
        <v>355</v>
      </c>
      <c r="B5" s="1016" t="s">
        <v>356</v>
      </c>
      <c r="C5" s="1017">
        <v>3</v>
      </c>
      <c r="D5" s="1018">
        <v>48.68</v>
      </c>
      <c r="E5" s="1019">
        <v>64.900000000000006</v>
      </c>
      <c r="F5" s="1020">
        <v>101254.39999999999</v>
      </c>
      <c r="G5" s="1021">
        <v>134992</v>
      </c>
      <c r="H5" s="1017">
        <v>1001</v>
      </c>
      <c r="I5" s="1022">
        <v>0.27</v>
      </c>
      <c r="J5" s="1017">
        <v>5</v>
      </c>
      <c r="K5" s="1017">
        <v>601300</v>
      </c>
      <c r="L5" s="1015" t="s">
        <v>352</v>
      </c>
    </row>
    <row r="6" spans="1:12" ht="14.25" customHeight="1" x14ac:dyDescent="0.2">
      <c r="A6" s="1015" t="s">
        <v>357</v>
      </c>
      <c r="B6" s="158" t="s">
        <v>358</v>
      </c>
      <c r="C6" s="1017">
        <v>0</v>
      </c>
      <c r="D6" s="1018">
        <v>16</v>
      </c>
      <c r="E6" s="1019">
        <v>17.309999999999999</v>
      </c>
      <c r="F6" s="1020">
        <v>33280</v>
      </c>
      <c r="G6" s="1021">
        <v>36004.800000000003</v>
      </c>
      <c r="H6" s="1017">
        <v>1001</v>
      </c>
      <c r="I6" s="1022">
        <v>0.27</v>
      </c>
      <c r="J6" s="1017">
        <v>5</v>
      </c>
      <c r="K6" s="1017">
        <v>601300</v>
      </c>
      <c r="L6" s="1015" t="s">
        <v>352</v>
      </c>
    </row>
    <row r="7" spans="1:12" ht="14.25" customHeight="1" x14ac:dyDescent="0.2">
      <c r="A7" s="1015" t="s">
        <v>359</v>
      </c>
      <c r="B7" s="158" t="s">
        <v>360</v>
      </c>
      <c r="C7" s="1017">
        <v>1</v>
      </c>
      <c r="D7" s="1018">
        <v>17.32</v>
      </c>
      <c r="E7" s="1019">
        <v>18.670000000000002</v>
      </c>
      <c r="F7" s="1020">
        <v>36025.599999999999</v>
      </c>
      <c r="G7" s="1021">
        <v>38833.599999999999</v>
      </c>
      <c r="H7" s="1017">
        <v>1001</v>
      </c>
      <c r="I7" s="1022">
        <v>0.27</v>
      </c>
      <c r="J7" s="1017">
        <v>5</v>
      </c>
      <c r="K7" s="1017">
        <v>601300</v>
      </c>
      <c r="L7" s="1015" t="s">
        <v>352</v>
      </c>
    </row>
    <row r="8" spans="1:12" ht="14.25" customHeight="1" x14ac:dyDescent="0.2">
      <c r="A8" s="1015" t="s">
        <v>361</v>
      </c>
      <c r="B8" s="158" t="s">
        <v>362</v>
      </c>
      <c r="C8" s="1017">
        <v>2</v>
      </c>
      <c r="D8" s="1018">
        <v>18.68</v>
      </c>
      <c r="E8" s="1019">
        <v>22.87</v>
      </c>
      <c r="F8" s="1020">
        <v>38854.400000000001</v>
      </c>
      <c r="G8" s="1021">
        <v>47569.599999999999</v>
      </c>
      <c r="H8" s="1017">
        <v>1001</v>
      </c>
      <c r="I8" s="1022">
        <v>0.27</v>
      </c>
      <c r="J8" s="1017">
        <v>5</v>
      </c>
      <c r="K8" s="1017">
        <v>601300</v>
      </c>
      <c r="L8" s="1015" t="s">
        <v>352</v>
      </c>
    </row>
    <row r="9" spans="1:12" ht="14.25" customHeight="1" x14ac:dyDescent="0.2">
      <c r="A9" s="1015" t="s">
        <v>363</v>
      </c>
      <c r="B9" s="158" t="s">
        <v>364</v>
      </c>
      <c r="C9" s="1017">
        <v>3</v>
      </c>
      <c r="D9" s="1018">
        <v>22.88</v>
      </c>
      <c r="E9" s="1019">
        <v>32</v>
      </c>
      <c r="F9" s="1020">
        <v>47590.400000000001</v>
      </c>
      <c r="G9" s="1021">
        <v>66560</v>
      </c>
      <c r="H9" s="1017">
        <v>1001</v>
      </c>
      <c r="I9" s="1022">
        <v>0.27</v>
      </c>
      <c r="J9" s="1017">
        <v>5</v>
      </c>
      <c r="K9" s="1017">
        <v>601300</v>
      </c>
      <c r="L9" s="1015" t="s">
        <v>352</v>
      </c>
    </row>
    <row r="10" spans="1:12" ht="14.25" customHeight="1" x14ac:dyDescent="0.2">
      <c r="A10" s="1015" t="s">
        <v>365</v>
      </c>
      <c r="B10" s="158" t="s">
        <v>366</v>
      </c>
      <c r="C10" s="1017">
        <v>4</v>
      </c>
      <c r="D10" s="1018">
        <v>32.01</v>
      </c>
      <c r="E10" s="1019">
        <v>36</v>
      </c>
      <c r="F10" s="1020">
        <v>66580.800000000003</v>
      </c>
      <c r="G10" s="1021">
        <v>74880</v>
      </c>
      <c r="H10" s="1017">
        <v>1001</v>
      </c>
      <c r="I10" s="1022">
        <v>0.27</v>
      </c>
      <c r="J10" s="1017">
        <v>5</v>
      </c>
      <c r="K10" s="1017">
        <v>601300</v>
      </c>
      <c r="L10" s="1015" t="s">
        <v>352</v>
      </c>
    </row>
    <row r="11" spans="1:12" ht="14.25" customHeight="1" x14ac:dyDescent="0.2">
      <c r="A11" s="1015" t="s">
        <v>367</v>
      </c>
      <c r="B11" s="158" t="s">
        <v>368</v>
      </c>
      <c r="C11" s="1017">
        <v>5</v>
      </c>
      <c r="D11" s="1018">
        <v>36.01</v>
      </c>
      <c r="E11" s="1019">
        <v>41.6</v>
      </c>
      <c r="F11" s="1020">
        <v>74900.800000000003</v>
      </c>
      <c r="G11" s="1021">
        <v>86528</v>
      </c>
      <c r="H11" s="1017">
        <v>1001</v>
      </c>
      <c r="I11" s="1022">
        <v>0.27</v>
      </c>
      <c r="J11" s="1017">
        <v>5</v>
      </c>
      <c r="K11" s="1017">
        <v>601300</v>
      </c>
      <c r="L11" s="1015" t="s">
        <v>352</v>
      </c>
    </row>
    <row r="12" spans="1:12" ht="14.25" customHeight="1" x14ac:dyDescent="0.2">
      <c r="A12" s="1015" t="s">
        <v>369</v>
      </c>
      <c r="B12" s="158" t="s">
        <v>370</v>
      </c>
      <c r="C12" s="1017">
        <v>6</v>
      </c>
      <c r="D12" s="1018">
        <v>41.61</v>
      </c>
      <c r="E12" s="1019">
        <v>59.49</v>
      </c>
      <c r="F12" s="1020">
        <v>86548.800000000003</v>
      </c>
      <c r="G12" s="1021">
        <v>123739.2</v>
      </c>
      <c r="H12" s="1017">
        <v>1001</v>
      </c>
      <c r="I12" s="1022">
        <v>0.27</v>
      </c>
      <c r="J12" s="1017">
        <v>5</v>
      </c>
      <c r="K12" s="1017">
        <v>601300</v>
      </c>
      <c r="L12" s="1015" t="s">
        <v>352</v>
      </c>
    </row>
    <row r="13" spans="1:12" ht="14.25" customHeight="1" x14ac:dyDescent="0.2">
      <c r="A13" s="1015" t="s">
        <v>371</v>
      </c>
      <c r="B13" s="158" t="s">
        <v>372</v>
      </c>
      <c r="C13" s="1017">
        <v>1</v>
      </c>
      <c r="D13" s="1018">
        <v>32</v>
      </c>
      <c r="E13" s="1019">
        <v>41.6</v>
      </c>
      <c r="F13" s="1020">
        <v>66560</v>
      </c>
      <c r="G13" s="1021">
        <v>86528</v>
      </c>
      <c r="H13" s="1017">
        <v>1001</v>
      </c>
      <c r="I13" s="1022">
        <v>0.27</v>
      </c>
      <c r="J13" s="1023">
        <v>1.2</v>
      </c>
      <c r="K13" s="1017">
        <v>601201</v>
      </c>
      <c r="L13" s="1015" t="s">
        <v>373</v>
      </c>
    </row>
    <row r="14" spans="1:12" ht="15" customHeight="1" x14ac:dyDescent="0.2">
      <c r="A14" s="1015" t="s">
        <v>374</v>
      </c>
      <c r="B14" s="158" t="s">
        <v>375</v>
      </c>
      <c r="C14" s="1017">
        <v>2</v>
      </c>
      <c r="D14" s="1018">
        <v>41.61</v>
      </c>
      <c r="E14" s="1019">
        <v>62.92</v>
      </c>
      <c r="F14" s="1020">
        <v>86548.800000000003</v>
      </c>
      <c r="G14" s="1021">
        <v>130873.60000000001</v>
      </c>
      <c r="H14" s="1017">
        <v>1001</v>
      </c>
      <c r="I14" s="1022">
        <v>0.27</v>
      </c>
      <c r="J14" s="1023">
        <v>1.2</v>
      </c>
      <c r="K14" s="1017">
        <v>601201</v>
      </c>
      <c r="L14" s="1015" t="s">
        <v>373</v>
      </c>
    </row>
    <row r="15" spans="1:12" ht="14.25" customHeight="1" x14ac:dyDescent="0.2">
      <c r="A15" s="1015" t="s">
        <v>376</v>
      </c>
      <c r="B15" s="158" t="s">
        <v>377</v>
      </c>
      <c r="C15" s="1017">
        <v>3</v>
      </c>
      <c r="D15" s="1018">
        <v>62.93</v>
      </c>
      <c r="E15" s="1019">
        <v>89</v>
      </c>
      <c r="F15" s="1020">
        <v>130894.39999999999</v>
      </c>
      <c r="G15" s="1021">
        <v>185120</v>
      </c>
      <c r="H15" s="1017">
        <v>1001</v>
      </c>
      <c r="I15" s="1022">
        <v>0.27</v>
      </c>
      <c r="J15" s="1023">
        <v>1.2</v>
      </c>
      <c r="K15" s="1017">
        <v>601201</v>
      </c>
      <c r="L15" s="1015" t="s">
        <v>373</v>
      </c>
    </row>
    <row r="16" spans="1:12" ht="14.25" customHeight="1" x14ac:dyDescent="0.2">
      <c r="A16" s="1015" t="s">
        <v>378</v>
      </c>
      <c r="B16" s="158" t="s">
        <v>379</v>
      </c>
      <c r="C16" s="1017">
        <v>4</v>
      </c>
      <c r="D16" s="1018">
        <v>89.01</v>
      </c>
      <c r="E16" s="1019">
        <v>140.4</v>
      </c>
      <c r="F16" s="1020">
        <v>185140.8</v>
      </c>
      <c r="G16" s="1021">
        <v>292032</v>
      </c>
      <c r="H16" s="1017">
        <v>1001</v>
      </c>
      <c r="I16" s="1022">
        <v>0.27</v>
      </c>
      <c r="J16" s="1023">
        <v>1.1000000000000001</v>
      </c>
      <c r="K16" s="1017">
        <v>601201</v>
      </c>
      <c r="L16" s="1015" t="s">
        <v>373</v>
      </c>
    </row>
    <row r="17" spans="1:12" ht="14.25" customHeight="1" x14ac:dyDescent="0.2">
      <c r="A17" s="1015" t="s">
        <v>380</v>
      </c>
      <c r="B17" s="1016" t="s">
        <v>381</v>
      </c>
      <c r="C17" s="1017">
        <v>1</v>
      </c>
      <c r="D17" s="1018">
        <v>16</v>
      </c>
      <c r="E17" s="1019">
        <v>19.5</v>
      </c>
      <c r="F17" s="1020">
        <v>33280</v>
      </c>
      <c r="G17" s="1021">
        <v>40560</v>
      </c>
      <c r="H17" s="1017">
        <v>1002</v>
      </c>
      <c r="I17" s="1022">
        <v>0.64</v>
      </c>
      <c r="J17" s="1017">
        <v>9</v>
      </c>
      <c r="K17" s="1017">
        <v>601300</v>
      </c>
      <c r="L17" s="1015" t="s">
        <v>352</v>
      </c>
    </row>
    <row r="18" spans="1:12" ht="14.25" customHeight="1" x14ac:dyDescent="0.2">
      <c r="A18" s="1015" t="s">
        <v>382</v>
      </c>
      <c r="B18" s="1016" t="s">
        <v>383</v>
      </c>
      <c r="C18" s="1017">
        <v>1</v>
      </c>
      <c r="D18" s="1018">
        <v>20</v>
      </c>
      <c r="E18" s="1019">
        <v>34.61</v>
      </c>
      <c r="F18" s="1020">
        <v>41600</v>
      </c>
      <c r="G18" s="1021">
        <v>71988.800000000003</v>
      </c>
      <c r="H18" s="1017">
        <v>1005</v>
      </c>
      <c r="I18" s="1022">
        <v>1.94</v>
      </c>
      <c r="J18" s="1017">
        <v>9</v>
      </c>
      <c r="K18" s="1017">
        <v>601300</v>
      </c>
      <c r="L18" s="1015" t="s">
        <v>352</v>
      </c>
    </row>
    <row r="19" spans="1:12" ht="14.25" customHeight="1" x14ac:dyDescent="0.2">
      <c r="A19" s="1015" t="s">
        <v>384</v>
      </c>
      <c r="B19" s="1016" t="s">
        <v>385</v>
      </c>
      <c r="C19" s="1017">
        <v>2</v>
      </c>
      <c r="D19" s="1018">
        <v>34.619999999999997</v>
      </c>
      <c r="E19" s="1019">
        <v>59.49</v>
      </c>
      <c r="F19" s="1020">
        <v>72009.600000000006</v>
      </c>
      <c r="G19" s="1021">
        <v>123739.2</v>
      </c>
      <c r="H19" s="1017">
        <v>1005</v>
      </c>
      <c r="I19" s="1022">
        <v>1.94</v>
      </c>
      <c r="J19" s="1017">
        <v>9</v>
      </c>
      <c r="K19" s="1017">
        <v>601300</v>
      </c>
      <c r="L19" s="1015" t="s">
        <v>352</v>
      </c>
    </row>
    <row r="20" spans="1:12" ht="14.25" customHeight="1" x14ac:dyDescent="0.2">
      <c r="A20" s="1015" t="s">
        <v>386</v>
      </c>
      <c r="B20" s="158" t="s">
        <v>387</v>
      </c>
      <c r="C20" s="1017">
        <v>1</v>
      </c>
      <c r="D20" s="1015" t="s">
        <v>388</v>
      </c>
      <c r="E20" s="1024" t="s">
        <v>388</v>
      </c>
      <c r="F20" s="1024" t="s">
        <v>389</v>
      </c>
      <c r="G20" s="1015" t="s">
        <v>389</v>
      </c>
      <c r="H20" s="1017">
        <v>9999</v>
      </c>
      <c r="I20" s="1015" t="s">
        <v>390</v>
      </c>
      <c r="J20" s="1017">
        <v>2</v>
      </c>
      <c r="K20" s="1017">
        <v>603890</v>
      </c>
      <c r="L20" s="1015" t="s">
        <v>391</v>
      </c>
    </row>
    <row r="21" spans="1:12" ht="15" customHeight="1" x14ac:dyDescent="0.2">
      <c r="A21" s="1015" t="s">
        <v>392</v>
      </c>
      <c r="B21" s="158" t="s">
        <v>393</v>
      </c>
      <c r="C21" s="1017">
        <v>1</v>
      </c>
      <c r="D21" s="1015" t="s">
        <v>388</v>
      </c>
      <c r="E21" s="1024" t="s">
        <v>388</v>
      </c>
      <c r="F21" s="1024" t="s">
        <v>389</v>
      </c>
      <c r="G21" s="1015" t="s">
        <v>389</v>
      </c>
      <c r="H21" s="1017">
        <v>9999</v>
      </c>
      <c r="I21" s="1015" t="s">
        <v>390</v>
      </c>
      <c r="J21" s="1017">
        <v>2</v>
      </c>
      <c r="K21" s="1017">
        <v>601201</v>
      </c>
      <c r="L21" s="1015" t="s">
        <v>373</v>
      </c>
    </row>
    <row r="22" spans="1:12" ht="14.25" customHeight="1" x14ac:dyDescent="0.2">
      <c r="A22" s="1015" t="s">
        <v>394</v>
      </c>
      <c r="B22" s="1016" t="s">
        <v>395</v>
      </c>
      <c r="C22" s="1017">
        <v>1</v>
      </c>
      <c r="D22" s="1018">
        <v>20</v>
      </c>
      <c r="E22" s="1019">
        <v>29.99</v>
      </c>
      <c r="F22" s="1020">
        <v>41600</v>
      </c>
      <c r="G22" s="1021">
        <v>62379.199999999997</v>
      </c>
      <c r="H22" s="1017">
        <v>1007</v>
      </c>
      <c r="I22" s="1022">
        <v>5.16</v>
      </c>
      <c r="J22" s="1017">
        <v>6</v>
      </c>
      <c r="K22" s="1017">
        <v>601300</v>
      </c>
      <c r="L22" s="1015" t="s">
        <v>352</v>
      </c>
    </row>
    <row r="23" spans="1:12" ht="14.25" customHeight="1" x14ac:dyDescent="0.2">
      <c r="A23" s="1015" t="s">
        <v>396</v>
      </c>
      <c r="B23" s="1016" t="s">
        <v>397</v>
      </c>
      <c r="C23" s="1017">
        <v>2</v>
      </c>
      <c r="D23" s="1018">
        <v>30</v>
      </c>
      <c r="E23" s="1019">
        <v>39.21</v>
      </c>
      <c r="F23" s="1020">
        <v>62400</v>
      </c>
      <c r="G23" s="1021">
        <v>81556.800000000003</v>
      </c>
      <c r="H23" s="1017">
        <v>1007</v>
      </c>
      <c r="I23" s="1022">
        <v>5.16</v>
      </c>
      <c r="J23" s="1017">
        <v>6</v>
      </c>
      <c r="K23" s="1017">
        <v>601300</v>
      </c>
      <c r="L23" s="1015" t="s">
        <v>352</v>
      </c>
    </row>
    <row r="24" spans="1:12" ht="14.25" customHeight="1" x14ac:dyDescent="0.2">
      <c r="A24" s="1015" t="s">
        <v>398</v>
      </c>
      <c r="B24" s="1016" t="s">
        <v>399</v>
      </c>
      <c r="C24" s="1017">
        <v>1</v>
      </c>
      <c r="D24" s="1018">
        <v>16</v>
      </c>
      <c r="E24" s="1019">
        <v>17.309999999999999</v>
      </c>
      <c r="F24" s="1020">
        <v>33280</v>
      </c>
      <c r="G24" s="1021">
        <v>36004.800000000003</v>
      </c>
      <c r="H24" s="1017">
        <v>1005</v>
      </c>
      <c r="I24" s="1022">
        <v>1.94</v>
      </c>
      <c r="J24" s="1017">
        <v>9</v>
      </c>
      <c r="K24" s="1017">
        <v>601300</v>
      </c>
      <c r="L24" s="1015" t="s">
        <v>352</v>
      </c>
    </row>
    <row r="25" spans="1:12" ht="14.25" customHeight="1" x14ac:dyDescent="0.2">
      <c r="A25" s="1015" t="s">
        <v>400</v>
      </c>
      <c r="B25" s="1016" t="s">
        <v>401</v>
      </c>
      <c r="C25" s="1017">
        <v>2</v>
      </c>
      <c r="D25" s="1018">
        <v>17.32</v>
      </c>
      <c r="E25" s="1019">
        <v>19.46</v>
      </c>
      <c r="F25" s="1020">
        <v>36025.599999999999</v>
      </c>
      <c r="G25" s="1021">
        <v>40476.800000000003</v>
      </c>
      <c r="H25" s="1017">
        <v>1005</v>
      </c>
      <c r="I25" s="1022">
        <v>1.94</v>
      </c>
      <c r="J25" s="1017">
        <v>9</v>
      </c>
      <c r="K25" s="1017">
        <v>601300</v>
      </c>
      <c r="L25" s="1015" t="s">
        <v>352</v>
      </c>
    </row>
    <row r="26" spans="1:12" ht="14.25" customHeight="1" x14ac:dyDescent="0.2">
      <c r="A26" s="1015" t="s">
        <v>402</v>
      </c>
      <c r="B26" s="1016" t="s">
        <v>403</v>
      </c>
      <c r="C26" s="1017">
        <v>3</v>
      </c>
      <c r="D26" s="1018">
        <v>19.47</v>
      </c>
      <c r="E26" s="1019">
        <v>21.09</v>
      </c>
      <c r="F26" s="1020">
        <v>40497.599999999999</v>
      </c>
      <c r="G26" s="1021">
        <v>43867.199999999997</v>
      </c>
      <c r="H26" s="1017">
        <v>1005</v>
      </c>
      <c r="I26" s="1022">
        <v>1.94</v>
      </c>
      <c r="J26" s="1017">
        <v>9</v>
      </c>
      <c r="K26" s="1017">
        <v>601300</v>
      </c>
      <c r="L26" s="1015" t="s">
        <v>352</v>
      </c>
    </row>
    <row r="27" spans="1:12" ht="14.25" customHeight="1" x14ac:dyDescent="0.2">
      <c r="A27" s="1015" t="s">
        <v>404</v>
      </c>
      <c r="B27" s="1016" t="s">
        <v>405</v>
      </c>
      <c r="C27" s="1017">
        <v>4</v>
      </c>
      <c r="D27" s="1018">
        <v>21.1</v>
      </c>
      <c r="E27" s="1019">
        <v>26.87</v>
      </c>
      <c r="F27" s="1020">
        <v>43888</v>
      </c>
      <c r="G27" s="1021">
        <v>55889.599999999999</v>
      </c>
      <c r="H27" s="1017">
        <v>1005</v>
      </c>
      <c r="I27" s="1022">
        <v>1.94</v>
      </c>
      <c r="J27" s="1017">
        <v>9</v>
      </c>
      <c r="K27" s="1017">
        <v>601300</v>
      </c>
      <c r="L27" s="1015" t="s">
        <v>352</v>
      </c>
    </row>
    <row r="28" spans="1:12" ht="14.25" customHeight="1" x14ac:dyDescent="0.2">
      <c r="A28" s="1015" t="s">
        <v>406</v>
      </c>
      <c r="B28" s="158" t="s">
        <v>407</v>
      </c>
      <c r="C28" s="1017">
        <v>1</v>
      </c>
      <c r="D28" s="1015" t="s">
        <v>388</v>
      </c>
      <c r="E28" s="1024" t="s">
        <v>388</v>
      </c>
      <c r="F28" s="1024" t="s">
        <v>389</v>
      </c>
      <c r="G28" s="1015" t="s">
        <v>389</v>
      </c>
      <c r="H28" s="1017">
        <v>1007</v>
      </c>
      <c r="I28" s="1022">
        <v>5.16</v>
      </c>
      <c r="J28" s="1017">
        <v>2</v>
      </c>
      <c r="K28" s="1017">
        <v>601201</v>
      </c>
      <c r="L28" s="1015" t="s">
        <v>373</v>
      </c>
    </row>
    <row r="29" spans="1:12" ht="14.25" customHeight="1" x14ac:dyDescent="0.2">
      <c r="A29" s="1015" t="s">
        <v>408</v>
      </c>
      <c r="B29" s="158" t="s">
        <v>409</v>
      </c>
      <c r="C29" s="1017">
        <v>1</v>
      </c>
      <c r="D29" s="1015" t="s">
        <v>388</v>
      </c>
      <c r="E29" s="1024" t="s">
        <v>388</v>
      </c>
      <c r="F29" s="1024" t="s">
        <v>389</v>
      </c>
      <c r="G29" s="1015" t="s">
        <v>389</v>
      </c>
      <c r="H29" s="1017">
        <v>1002</v>
      </c>
      <c r="I29" s="1022">
        <v>0.64</v>
      </c>
      <c r="J29" s="1017">
        <v>2</v>
      </c>
      <c r="K29" s="1017">
        <v>601201</v>
      </c>
      <c r="L29" s="1015" t="s">
        <v>373</v>
      </c>
    </row>
    <row r="30" spans="1:12" ht="14.25" customHeight="1" x14ac:dyDescent="0.2">
      <c r="A30" s="1015" t="s">
        <v>410</v>
      </c>
      <c r="B30" s="1016" t="s">
        <v>411</v>
      </c>
      <c r="C30" s="1017">
        <v>1</v>
      </c>
      <c r="D30" s="1018">
        <v>16</v>
      </c>
      <c r="E30" s="1019">
        <v>17.309999999999999</v>
      </c>
      <c r="F30" s="1020">
        <v>33280</v>
      </c>
      <c r="G30" s="1021">
        <v>36004.800000000003</v>
      </c>
      <c r="H30" s="1017">
        <v>1002</v>
      </c>
      <c r="I30" s="1022">
        <v>0.64</v>
      </c>
      <c r="J30" s="1017">
        <v>7</v>
      </c>
      <c r="K30" s="1017">
        <v>601300</v>
      </c>
      <c r="L30" s="1015" t="s">
        <v>352</v>
      </c>
    </row>
    <row r="31" spans="1:12" ht="14.25" customHeight="1" x14ac:dyDescent="0.2">
      <c r="A31" s="1015" t="s">
        <v>412</v>
      </c>
      <c r="B31" s="1016" t="s">
        <v>413</v>
      </c>
      <c r="C31" s="1017">
        <v>2</v>
      </c>
      <c r="D31" s="1018">
        <v>17.32</v>
      </c>
      <c r="E31" s="1019">
        <v>19.46</v>
      </c>
      <c r="F31" s="1020">
        <v>36025.599999999999</v>
      </c>
      <c r="G31" s="1021">
        <v>40476.800000000003</v>
      </c>
      <c r="H31" s="1017">
        <v>1002</v>
      </c>
      <c r="I31" s="1022">
        <v>0.64</v>
      </c>
      <c r="J31" s="1017">
        <v>7</v>
      </c>
      <c r="K31" s="1017">
        <v>601300</v>
      </c>
      <c r="L31" s="1015" t="s">
        <v>352</v>
      </c>
    </row>
    <row r="32" spans="1:12" ht="14.25" customHeight="1" x14ac:dyDescent="0.2">
      <c r="A32" s="1015" t="s">
        <v>414</v>
      </c>
      <c r="B32" s="1016" t="s">
        <v>415</v>
      </c>
      <c r="C32" s="1017">
        <v>3</v>
      </c>
      <c r="D32" s="1018">
        <v>19.47</v>
      </c>
      <c r="E32" s="1019">
        <v>21.09</v>
      </c>
      <c r="F32" s="1020">
        <v>40497.599999999999</v>
      </c>
      <c r="G32" s="1021">
        <v>43867.199999999997</v>
      </c>
      <c r="H32" s="1017">
        <v>1002</v>
      </c>
      <c r="I32" s="1022">
        <v>0.64</v>
      </c>
      <c r="J32" s="1017">
        <v>7</v>
      </c>
      <c r="K32" s="1017">
        <v>601300</v>
      </c>
      <c r="L32" s="1015" t="s">
        <v>352</v>
      </c>
    </row>
    <row r="33" spans="1:12" ht="14.25" customHeight="1" x14ac:dyDescent="0.2">
      <c r="A33" s="1015" t="s">
        <v>416</v>
      </c>
      <c r="B33" s="1016" t="s">
        <v>417</v>
      </c>
      <c r="C33" s="1017">
        <v>4</v>
      </c>
      <c r="D33" s="1018">
        <v>21.1</v>
      </c>
      <c r="E33" s="1019">
        <v>26.87</v>
      </c>
      <c r="F33" s="1020">
        <v>43888</v>
      </c>
      <c r="G33" s="1021">
        <v>55889.599999999999</v>
      </c>
      <c r="H33" s="1017">
        <v>1002</v>
      </c>
      <c r="I33" s="1022">
        <v>0.64</v>
      </c>
      <c r="J33" s="1017">
        <v>7</v>
      </c>
      <c r="K33" s="1017">
        <v>601300</v>
      </c>
      <c r="L33" s="1015" t="s">
        <v>352</v>
      </c>
    </row>
    <row r="34" spans="1:12" ht="14.25" customHeight="1" x14ac:dyDescent="0.2">
      <c r="A34" s="1015" t="s">
        <v>418</v>
      </c>
      <c r="B34" s="1016" t="s">
        <v>419</v>
      </c>
      <c r="C34" s="1017">
        <v>1</v>
      </c>
      <c r="D34" s="1018">
        <v>16</v>
      </c>
      <c r="E34" s="1019">
        <v>18.920000000000002</v>
      </c>
      <c r="F34" s="1020">
        <v>33280</v>
      </c>
      <c r="G34" s="1021">
        <v>39353.599999999999</v>
      </c>
      <c r="H34" s="1017">
        <v>1002</v>
      </c>
      <c r="I34" s="1022">
        <v>0.64</v>
      </c>
      <c r="J34" s="1017">
        <v>9</v>
      </c>
      <c r="K34" s="1017">
        <v>601300</v>
      </c>
      <c r="L34" s="1015" t="s">
        <v>352</v>
      </c>
    </row>
    <row r="35" spans="1:12" ht="14.25" customHeight="1" x14ac:dyDescent="0.2">
      <c r="A35" s="1015" t="s">
        <v>420</v>
      </c>
      <c r="B35" s="1016" t="s">
        <v>421</v>
      </c>
      <c r="C35" s="1017">
        <v>2</v>
      </c>
      <c r="D35" s="1018">
        <v>18.93</v>
      </c>
      <c r="E35" s="1019">
        <v>21.63</v>
      </c>
      <c r="F35" s="1020">
        <v>39374.400000000001</v>
      </c>
      <c r="G35" s="1021">
        <v>44990.400000000001</v>
      </c>
      <c r="H35" s="1017">
        <v>1002</v>
      </c>
      <c r="I35" s="1022">
        <v>0.64</v>
      </c>
      <c r="J35" s="1017">
        <v>9</v>
      </c>
      <c r="K35" s="1017">
        <v>601300</v>
      </c>
      <c r="L35" s="1015" t="s">
        <v>352</v>
      </c>
    </row>
    <row r="36" spans="1:12" ht="14.25" customHeight="1" x14ac:dyDescent="0.2">
      <c r="A36" s="1015" t="s">
        <v>422</v>
      </c>
      <c r="B36" s="1016" t="s">
        <v>423</v>
      </c>
      <c r="C36" s="1017">
        <v>3</v>
      </c>
      <c r="D36" s="1018">
        <v>21.64</v>
      </c>
      <c r="E36" s="1019">
        <v>30.28</v>
      </c>
      <c r="F36" s="1020">
        <v>45011.199999999997</v>
      </c>
      <c r="G36" s="1021">
        <v>62982.400000000001</v>
      </c>
      <c r="H36" s="1017">
        <v>1002</v>
      </c>
      <c r="I36" s="1022">
        <v>0.64</v>
      </c>
      <c r="J36" s="1017">
        <v>9</v>
      </c>
      <c r="K36" s="1017">
        <v>601300</v>
      </c>
      <c r="L36" s="1015" t="s">
        <v>352</v>
      </c>
    </row>
    <row r="37" spans="1:12" ht="14.25" customHeight="1" x14ac:dyDescent="0.2">
      <c r="A37" s="1015" t="s">
        <v>424</v>
      </c>
      <c r="B37" s="1016" t="s">
        <v>425</v>
      </c>
      <c r="C37" s="1017">
        <v>0</v>
      </c>
      <c r="D37" s="1018">
        <v>16</v>
      </c>
      <c r="E37" s="1019">
        <v>17.989999999999998</v>
      </c>
      <c r="F37" s="1020">
        <v>33280</v>
      </c>
      <c r="G37" s="1021">
        <v>37419.199999999997</v>
      </c>
      <c r="H37" s="1017">
        <v>1002</v>
      </c>
      <c r="I37" s="1022">
        <v>0.64</v>
      </c>
      <c r="J37" s="1017">
        <v>9</v>
      </c>
      <c r="K37" s="1017">
        <v>601300</v>
      </c>
      <c r="L37" s="1015" t="s">
        <v>352</v>
      </c>
    </row>
    <row r="38" spans="1:12" ht="14.25" customHeight="1" x14ac:dyDescent="0.2">
      <c r="A38" s="1015" t="s">
        <v>426</v>
      </c>
      <c r="B38" s="1016" t="s">
        <v>427</v>
      </c>
      <c r="C38" s="1017">
        <v>1</v>
      </c>
      <c r="D38" s="1018">
        <v>18</v>
      </c>
      <c r="E38" s="1019">
        <v>21.79</v>
      </c>
      <c r="F38" s="1020">
        <v>37440</v>
      </c>
      <c r="G38" s="1021">
        <v>45323.199999999997</v>
      </c>
      <c r="H38" s="1017">
        <v>1002</v>
      </c>
      <c r="I38" s="1022">
        <v>0.64</v>
      </c>
      <c r="J38" s="1017">
        <v>9</v>
      </c>
      <c r="K38" s="1017">
        <v>601300</v>
      </c>
      <c r="L38" s="1015" t="s">
        <v>352</v>
      </c>
    </row>
    <row r="39" spans="1:12" ht="14.25" customHeight="1" x14ac:dyDescent="0.2">
      <c r="A39" s="1015" t="s">
        <v>428</v>
      </c>
      <c r="B39" s="1016" t="s">
        <v>429</v>
      </c>
      <c r="C39" s="1017">
        <v>2</v>
      </c>
      <c r="D39" s="1018">
        <v>21.8</v>
      </c>
      <c r="E39" s="1019">
        <v>32.5</v>
      </c>
      <c r="F39" s="1020">
        <v>45344</v>
      </c>
      <c r="G39" s="1021">
        <v>67600</v>
      </c>
      <c r="H39" s="1017">
        <v>1002</v>
      </c>
      <c r="I39" s="1022">
        <v>0.64</v>
      </c>
      <c r="J39" s="1017">
        <v>9</v>
      </c>
      <c r="K39" s="1017">
        <v>601300</v>
      </c>
      <c r="L39" s="1015" t="s">
        <v>352</v>
      </c>
    </row>
    <row r="40" spans="1:12" ht="14.25" customHeight="1" x14ac:dyDescent="0.2">
      <c r="A40" s="1015" t="s">
        <v>430</v>
      </c>
      <c r="B40" s="1016" t="s">
        <v>431</v>
      </c>
      <c r="C40" s="1017">
        <v>3</v>
      </c>
      <c r="D40" s="1018">
        <v>32.51</v>
      </c>
      <c r="E40" s="1019">
        <v>52</v>
      </c>
      <c r="F40" s="1020">
        <v>67620.800000000003</v>
      </c>
      <c r="G40" s="1021">
        <v>108160</v>
      </c>
      <c r="H40" s="1017">
        <v>1002</v>
      </c>
      <c r="I40" s="1022">
        <v>0.64</v>
      </c>
      <c r="J40" s="1017">
        <v>9</v>
      </c>
      <c r="K40" s="1017">
        <v>601300</v>
      </c>
      <c r="L40" s="1015" t="s">
        <v>352</v>
      </c>
    </row>
    <row r="41" spans="1:12" ht="14.25" customHeight="1" x14ac:dyDescent="0.2">
      <c r="A41" s="1015" t="s">
        <v>432</v>
      </c>
      <c r="B41" s="1016" t="s">
        <v>433</v>
      </c>
      <c r="C41" s="1017">
        <v>1</v>
      </c>
      <c r="D41" s="1018">
        <v>17.68</v>
      </c>
      <c r="E41" s="1019">
        <v>22.71</v>
      </c>
      <c r="F41" s="1020">
        <v>36774.400000000001</v>
      </c>
      <c r="G41" s="1021">
        <v>47236.800000000003</v>
      </c>
      <c r="H41" s="1017">
        <v>1002</v>
      </c>
      <c r="I41" s="1022">
        <v>0.64</v>
      </c>
      <c r="J41" s="1017">
        <v>9</v>
      </c>
      <c r="K41" s="1017">
        <v>601300</v>
      </c>
      <c r="L41" s="1015" t="s">
        <v>352</v>
      </c>
    </row>
    <row r="42" spans="1:12" ht="14.25" customHeight="1" x14ac:dyDescent="0.2">
      <c r="A42" s="1015" t="s">
        <v>434</v>
      </c>
      <c r="B42" s="1016" t="s">
        <v>435</v>
      </c>
      <c r="C42" s="1017">
        <v>1</v>
      </c>
      <c r="D42" s="1018">
        <v>17.16</v>
      </c>
      <c r="E42" s="1018">
        <v>22.71</v>
      </c>
      <c r="F42" s="1025">
        <v>35692.800000000003</v>
      </c>
      <c r="G42" s="1021">
        <v>47236.800000000003</v>
      </c>
      <c r="H42" s="1017">
        <v>1002</v>
      </c>
      <c r="I42" s="1022">
        <v>0.64</v>
      </c>
      <c r="J42" s="1017">
        <v>9</v>
      </c>
      <c r="K42" s="1017">
        <v>601300</v>
      </c>
      <c r="L42" s="1015" t="s">
        <v>352</v>
      </c>
    </row>
    <row r="43" spans="1:12" ht="14.25" customHeight="1" x14ac:dyDescent="0.2">
      <c r="A43" s="1015" t="s">
        <v>436</v>
      </c>
      <c r="B43" s="1016" t="s">
        <v>437</v>
      </c>
      <c r="C43" s="1017">
        <v>2</v>
      </c>
      <c r="D43" s="1018">
        <v>22.72</v>
      </c>
      <c r="E43" s="1018">
        <v>33.53</v>
      </c>
      <c r="F43" s="1025">
        <v>47257.599999999999</v>
      </c>
      <c r="G43" s="1021">
        <v>69742.399999999994</v>
      </c>
      <c r="H43" s="1017">
        <v>1002</v>
      </c>
      <c r="I43" s="1022">
        <v>0.64</v>
      </c>
      <c r="J43" s="1017">
        <v>9</v>
      </c>
      <c r="K43" s="1017">
        <v>601300</v>
      </c>
      <c r="L43" s="1015" t="s">
        <v>352</v>
      </c>
    </row>
    <row r="44" spans="1:12" ht="14.25" customHeight="1" x14ac:dyDescent="0.2">
      <c r="A44" s="1015" t="s">
        <v>438</v>
      </c>
      <c r="B44" s="1016" t="s">
        <v>439</v>
      </c>
      <c r="C44" s="1017">
        <v>1</v>
      </c>
      <c r="D44" s="1018">
        <v>25</v>
      </c>
      <c r="E44" s="1018">
        <v>41.1</v>
      </c>
      <c r="F44" s="1025">
        <v>52000</v>
      </c>
      <c r="G44" s="1021">
        <v>85488</v>
      </c>
      <c r="H44" s="1017">
        <v>1001</v>
      </c>
      <c r="I44" s="1022">
        <v>0.27</v>
      </c>
      <c r="J44" s="1017">
        <v>9</v>
      </c>
      <c r="K44" s="1017">
        <v>601300</v>
      </c>
      <c r="L44" s="1015" t="s">
        <v>352</v>
      </c>
    </row>
    <row r="45" spans="1:12" ht="14.25" customHeight="1" x14ac:dyDescent="0.2">
      <c r="A45" s="1015" t="s">
        <v>440</v>
      </c>
      <c r="B45" s="1016" t="s">
        <v>441</v>
      </c>
      <c r="C45" s="1017">
        <v>1</v>
      </c>
      <c r="D45" s="1018">
        <v>21</v>
      </c>
      <c r="E45" s="1018">
        <v>29.11</v>
      </c>
      <c r="F45" s="1025">
        <v>43680</v>
      </c>
      <c r="G45" s="1021">
        <v>60548.800000000003</v>
      </c>
      <c r="H45" s="1017">
        <v>1002</v>
      </c>
      <c r="I45" s="1022">
        <v>0.64</v>
      </c>
      <c r="J45" s="1017">
        <v>9</v>
      </c>
      <c r="K45" s="1017">
        <v>601300</v>
      </c>
      <c r="L45" s="1015" t="s">
        <v>352</v>
      </c>
    </row>
    <row r="46" spans="1:12" ht="14.25" customHeight="1" x14ac:dyDescent="0.2">
      <c r="A46" s="1015" t="s">
        <v>442</v>
      </c>
      <c r="B46" s="1016" t="s">
        <v>443</v>
      </c>
      <c r="C46" s="1017">
        <v>2</v>
      </c>
      <c r="D46" s="1018">
        <v>29.12</v>
      </c>
      <c r="E46" s="1018">
        <v>41.1</v>
      </c>
      <c r="F46" s="1025">
        <v>60569.599999999999</v>
      </c>
      <c r="G46" s="1021">
        <v>85488</v>
      </c>
      <c r="H46" s="1017">
        <v>1002</v>
      </c>
      <c r="I46" s="1022">
        <v>0.64</v>
      </c>
      <c r="J46" s="1017">
        <v>9</v>
      </c>
      <c r="K46" s="1017">
        <v>601300</v>
      </c>
      <c r="L46" s="1015" t="s">
        <v>352</v>
      </c>
    </row>
    <row r="47" spans="1:12" ht="14.25" customHeight="1" x14ac:dyDescent="0.2">
      <c r="A47" s="1015" t="s">
        <v>444</v>
      </c>
      <c r="B47" s="1016" t="s">
        <v>445</v>
      </c>
      <c r="C47" s="1017">
        <v>3</v>
      </c>
      <c r="D47" s="1018">
        <v>41.11</v>
      </c>
      <c r="E47" s="1018">
        <v>52.61</v>
      </c>
      <c r="F47" s="1025">
        <v>85508.800000000003</v>
      </c>
      <c r="G47" s="1021">
        <v>109428.8</v>
      </c>
      <c r="H47" s="1017">
        <v>1002</v>
      </c>
      <c r="I47" s="1022">
        <v>0.64</v>
      </c>
      <c r="J47" s="1017">
        <v>9</v>
      </c>
      <c r="K47" s="1017">
        <v>601300</v>
      </c>
      <c r="L47" s="1015" t="s">
        <v>352</v>
      </c>
    </row>
    <row r="48" spans="1:12" ht="14.25" customHeight="1" x14ac:dyDescent="0.2">
      <c r="A48" s="1015" t="s">
        <v>446</v>
      </c>
      <c r="B48" s="1016" t="s">
        <v>447</v>
      </c>
      <c r="C48" s="1017">
        <v>4</v>
      </c>
      <c r="D48" s="1018">
        <v>52.62</v>
      </c>
      <c r="E48" s="1018">
        <v>64.89</v>
      </c>
      <c r="F48" s="1025">
        <v>109449.60000000001</v>
      </c>
      <c r="G48" s="1021">
        <v>134971.20000000001</v>
      </c>
      <c r="H48" s="1017">
        <v>1002</v>
      </c>
      <c r="I48" s="1022">
        <v>0.64</v>
      </c>
      <c r="J48" s="1017">
        <v>2</v>
      </c>
      <c r="K48" s="1017">
        <v>601300</v>
      </c>
      <c r="L48" s="1015" t="s">
        <v>352</v>
      </c>
    </row>
    <row r="49" spans="1:12" ht="14.25" customHeight="1" x14ac:dyDescent="0.2">
      <c r="A49" s="1015" t="s">
        <v>448</v>
      </c>
      <c r="B49" s="158" t="s">
        <v>449</v>
      </c>
      <c r="C49" s="1017">
        <v>5</v>
      </c>
      <c r="D49" s="1018">
        <v>64.900000000000006</v>
      </c>
      <c r="E49" s="1018">
        <v>124.8</v>
      </c>
      <c r="F49" s="1025">
        <v>134992</v>
      </c>
      <c r="G49" s="1021">
        <v>259584</v>
      </c>
      <c r="H49" s="1017">
        <v>1002</v>
      </c>
      <c r="I49" s="1022">
        <v>0.64</v>
      </c>
      <c r="J49" s="1017">
        <v>2</v>
      </c>
      <c r="K49" s="1017">
        <v>601300</v>
      </c>
      <c r="L49" s="1015" t="s">
        <v>352</v>
      </c>
    </row>
    <row r="50" spans="1:12" ht="14.25" customHeight="1" x14ac:dyDescent="0.2">
      <c r="A50" s="1015" t="s">
        <v>450</v>
      </c>
      <c r="B50" s="1016" t="s">
        <v>451</v>
      </c>
      <c r="C50" s="1017">
        <v>1</v>
      </c>
      <c r="D50" s="1018">
        <v>16</v>
      </c>
      <c r="E50" s="1018">
        <v>21.63</v>
      </c>
      <c r="F50" s="1025">
        <v>33280</v>
      </c>
      <c r="G50" s="1021">
        <v>44990.400000000001</v>
      </c>
      <c r="H50" s="1017">
        <v>1007</v>
      </c>
      <c r="I50" s="1022">
        <v>5.16</v>
      </c>
      <c r="J50" s="1017">
        <v>8</v>
      </c>
      <c r="K50" s="1017">
        <v>601300</v>
      </c>
      <c r="L50" s="1015" t="s">
        <v>352</v>
      </c>
    </row>
    <row r="51" spans="1:12" ht="14.25" customHeight="1" x14ac:dyDescent="0.2">
      <c r="A51" s="1015" t="s">
        <v>452</v>
      </c>
      <c r="B51" s="1016" t="s">
        <v>453</v>
      </c>
      <c r="C51" s="1017">
        <v>2</v>
      </c>
      <c r="D51" s="1018">
        <v>21.64</v>
      </c>
      <c r="E51" s="1018">
        <v>32.450000000000003</v>
      </c>
      <c r="F51" s="1025">
        <v>45011.199999999997</v>
      </c>
      <c r="G51" s="1021">
        <v>67496</v>
      </c>
      <c r="H51" s="1017">
        <v>1007</v>
      </c>
      <c r="I51" s="1022">
        <v>5.16</v>
      </c>
      <c r="J51" s="1017">
        <v>8</v>
      </c>
      <c r="K51" s="1017">
        <v>601300</v>
      </c>
      <c r="L51" s="1015" t="s">
        <v>352</v>
      </c>
    </row>
    <row r="52" spans="1:12" ht="14.25" customHeight="1" x14ac:dyDescent="0.2">
      <c r="A52" s="1015" t="s">
        <v>454</v>
      </c>
      <c r="B52" s="158" t="s">
        <v>455</v>
      </c>
      <c r="C52" s="1017">
        <v>1</v>
      </c>
      <c r="D52" s="1018">
        <v>16</v>
      </c>
      <c r="E52" s="1018">
        <v>17.309999999999999</v>
      </c>
      <c r="F52" s="1025">
        <v>33280</v>
      </c>
      <c r="G52" s="1021">
        <v>36004.800000000003</v>
      </c>
      <c r="H52" s="1017">
        <v>1001</v>
      </c>
      <c r="I52" s="1022">
        <v>0.27</v>
      </c>
      <c r="J52" s="1017">
        <v>5</v>
      </c>
      <c r="K52" s="1017">
        <v>601103</v>
      </c>
      <c r="L52" s="1015" t="s">
        <v>456</v>
      </c>
    </row>
    <row r="53" spans="1:12" ht="14.25" customHeight="1" x14ac:dyDescent="0.2">
      <c r="A53" s="1015" t="s">
        <v>457</v>
      </c>
      <c r="B53" s="158" t="s">
        <v>458</v>
      </c>
      <c r="C53" s="1017">
        <v>2</v>
      </c>
      <c r="D53" s="1018">
        <v>17.32</v>
      </c>
      <c r="E53" s="1018">
        <v>19.47</v>
      </c>
      <c r="F53" s="1025">
        <v>36025.599999999999</v>
      </c>
      <c r="G53" s="1021">
        <v>40497.599999999999</v>
      </c>
      <c r="H53" s="1017">
        <v>1001</v>
      </c>
      <c r="I53" s="1022">
        <v>0.27</v>
      </c>
      <c r="J53" s="1017">
        <v>5</v>
      </c>
      <c r="K53" s="1017">
        <v>601103</v>
      </c>
      <c r="L53" s="1015" t="s">
        <v>456</v>
      </c>
    </row>
    <row r="54" spans="1:12" ht="14.25" customHeight="1" x14ac:dyDescent="0.2">
      <c r="A54" s="1015" t="s">
        <v>459</v>
      </c>
      <c r="B54" s="158" t="s">
        <v>460</v>
      </c>
      <c r="C54" s="1017">
        <v>3</v>
      </c>
      <c r="D54" s="1018">
        <v>19.47</v>
      </c>
      <c r="E54" s="1018">
        <v>22.98</v>
      </c>
      <c r="F54" s="1025">
        <v>40497.599999999999</v>
      </c>
      <c r="G54" s="1021">
        <v>47798.400000000001</v>
      </c>
      <c r="H54" s="1017">
        <v>1001</v>
      </c>
      <c r="I54" s="1022">
        <v>0.27</v>
      </c>
      <c r="J54" s="1017">
        <v>5</v>
      </c>
      <c r="K54" s="1017">
        <v>601103</v>
      </c>
      <c r="L54" s="1015" t="s">
        <v>456</v>
      </c>
    </row>
    <row r="55" spans="1:12" ht="14.25" customHeight="1" x14ac:dyDescent="0.2">
      <c r="A55" s="1047" t="s">
        <v>461</v>
      </c>
      <c r="B55" s="1048" t="s">
        <v>462</v>
      </c>
      <c r="C55" s="1049">
        <v>1</v>
      </c>
      <c r="D55" s="1050">
        <v>16</v>
      </c>
      <c r="E55" s="1050">
        <v>17.309999999999999</v>
      </c>
      <c r="F55" s="1051">
        <v>33280</v>
      </c>
      <c r="G55" s="1052">
        <v>36004.800000000003</v>
      </c>
      <c r="H55" s="1049">
        <v>1002</v>
      </c>
      <c r="I55" s="1053">
        <v>0.64</v>
      </c>
      <c r="J55" s="1049">
        <v>5</v>
      </c>
      <c r="K55" s="1049">
        <v>601103</v>
      </c>
      <c r="L55" s="1047" t="s">
        <v>456</v>
      </c>
    </row>
    <row r="56" spans="1:12" ht="14.25" customHeight="1" x14ac:dyDescent="0.2">
      <c r="A56" s="1047" t="s">
        <v>463</v>
      </c>
      <c r="B56" s="1048" t="s">
        <v>464</v>
      </c>
      <c r="C56" s="1049">
        <v>2</v>
      </c>
      <c r="D56" s="1050">
        <v>17.32</v>
      </c>
      <c r="E56" s="1050">
        <v>19.47</v>
      </c>
      <c r="F56" s="1051">
        <v>36025.599999999999</v>
      </c>
      <c r="G56" s="1052">
        <v>40497.599999999999</v>
      </c>
      <c r="H56" s="1049">
        <v>1002</v>
      </c>
      <c r="I56" s="1053">
        <v>0.64</v>
      </c>
      <c r="J56" s="1049">
        <v>5</v>
      </c>
      <c r="K56" s="1049">
        <v>601103</v>
      </c>
      <c r="L56" s="1047" t="s">
        <v>456</v>
      </c>
    </row>
    <row r="57" spans="1:12" ht="14.25" customHeight="1" x14ac:dyDescent="0.2">
      <c r="A57" s="1047" t="s">
        <v>465</v>
      </c>
      <c r="B57" s="1048" t="s">
        <v>466</v>
      </c>
      <c r="C57" s="1049">
        <v>3</v>
      </c>
      <c r="D57" s="1050">
        <v>19.47</v>
      </c>
      <c r="E57" s="1050">
        <v>22.98</v>
      </c>
      <c r="F57" s="1051">
        <v>40497.599999999999</v>
      </c>
      <c r="G57" s="1052">
        <v>47798.400000000001</v>
      </c>
      <c r="H57" s="1049">
        <v>1002</v>
      </c>
      <c r="I57" s="1053">
        <v>0.64</v>
      </c>
      <c r="J57" s="1049">
        <v>5</v>
      </c>
      <c r="K57" s="1049">
        <v>601103</v>
      </c>
      <c r="L57" s="1047" t="s">
        <v>456</v>
      </c>
    </row>
    <row r="58" spans="1:12" ht="14.25" customHeight="1" x14ac:dyDescent="0.2">
      <c r="A58" s="1015" t="s">
        <v>467</v>
      </c>
      <c r="B58" s="1016" t="s">
        <v>468</v>
      </c>
      <c r="C58" s="1017">
        <v>1</v>
      </c>
      <c r="D58" s="1018">
        <v>20</v>
      </c>
      <c r="E58" s="1018">
        <v>25</v>
      </c>
      <c r="F58" s="1025">
        <v>41600</v>
      </c>
      <c r="G58" s="1021">
        <v>52000</v>
      </c>
      <c r="H58" s="1017">
        <v>1001</v>
      </c>
      <c r="I58" s="1022">
        <v>0.27</v>
      </c>
      <c r="J58" s="1017">
        <v>5</v>
      </c>
      <c r="K58" s="1017">
        <v>601300</v>
      </c>
      <c r="L58" s="1015" t="s">
        <v>352</v>
      </c>
    </row>
    <row r="59" spans="1:12" ht="14.25" customHeight="1" x14ac:dyDescent="0.2">
      <c r="A59" s="1015" t="s">
        <v>469</v>
      </c>
      <c r="B59" s="1016" t="s">
        <v>470</v>
      </c>
      <c r="C59" s="1017">
        <v>2</v>
      </c>
      <c r="D59" s="1018">
        <v>25.01</v>
      </c>
      <c r="E59" s="1018">
        <v>32</v>
      </c>
      <c r="F59" s="1025">
        <v>52020.800000000003</v>
      </c>
      <c r="G59" s="1021">
        <v>66560</v>
      </c>
      <c r="H59" s="1017">
        <v>1001</v>
      </c>
      <c r="I59" s="1022">
        <v>0.27</v>
      </c>
      <c r="J59" s="1017">
        <v>5</v>
      </c>
      <c r="K59" s="1017">
        <v>601300</v>
      </c>
      <c r="L59" s="1015" t="s">
        <v>352</v>
      </c>
    </row>
    <row r="60" spans="1:12" ht="14.25" customHeight="1" x14ac:dyDescent="0.2">
      <c r="A60" s="1015" t="s">
        <v>471</v>
      </c>
      <c r="B60" s="1016" t="s">
        <v>472</v>
      </c>
      <c r="C60" s="1017">
        <v>3</v>
      </c>
      <c r="D60" s="1018">
        <v>32.01</v>
      </c>
      <c r="E60" s="1018">
        <v>36</v>
      </c>
      <c r="F60" s="1025">
        <v>66580.800000000003</v>
      </c>
      <c r="G60" s="1021">
        <v>74880</v>
      </c>
      <c r="H60" s="1017">
        <v>1001</v>
      </c>
      <c r="I60" s="1022">
        <v>0.27</v>
      </c>
      <c r="J60" s="1017">
        <v>5</v>
      </c>
      <c r="K60" s="1017">
        <v>601300</v>
      </c>
      <c r="L60" s="1015" t="s">
        <v>352</v>
      </c>
    </row>
    <row r="61" spans="1:12" ht="14.25" customHeight="1" x14ac:dyDescent="0.2">
      <c r="A61" s="1015" t="s">
        <v>473</v>
      </c>
      <c r="B61" s="1016" t="s">
        <v>474</v>
      </c>
      <c r="C61" s="1017">
        <v>4</v>
      </c>
      <c r="D61" s="1018">
        <v>36.01</v>
      </c>
      <c r="E61" s="1018">
        <v>48.67</v>
      </c>
      <c r="F61" s="1025">
        <v>74900.800000000003</v>
      </c>
      <c r="G61" s="1021">
        <v>101233.60000000001</v>
      </c>
      <c r="H61" s="1017">
        <v>1001</v>
      </c>
      <c r="I61" s="1022">
        <v>0.27</v>
      </c>
      <c r="J61" s="1017">
        <v>5</v>
      </c>
      <c r="K61" s="1017">
        <v>601300</v>
      </c>
      <c r="L61" s="1015" t="s">
        <v>352</v>
      </c>
    </row>
    <row r="62" spans="1:12" ht="14.25" customHeight="1" x14ac:dyDescent="0.2">
      <c r="A62" s="1015" t="s">
        <v>475</v>
      </c>
      <c r="B62" s="1016" t="s">
        <v>476</v>
      </c>
      <c r="C62" s="1017">
        <v>2</v>
      </c>
      <c r="D62" s="1018">
        <v>17.68</v>
      </c>
      <c r="E62" s="1018">
        <v>22.71</v>
      </c>
      <c r="F62" s="1025">
        <v>36774.400000000001</v>
      </c>
      <c r="G62" s="1021">
        <v>47236.800000000003</v>
      </c>
      <c r="H62" s="1017">
        <v>1002</v>
      </c>
      <c r="I62" s="1022">
        <v>0.64</v>
      </c>
      <c r="J62" s="1017">
        <v>9</v>
      </c>
      <c r="K62" s="1017">
        <v>601300</v>
      </c>
      <c r="L62" s="1015" t="s">
        <v>352</v>
      </c>
    </row>
    <row r="63" spans="1:12" ht="14.25" customHeight="1" x14ac:dyDescent="0.2">
      <c r="A63" s="1015" t="s">
        <v>477</v>
      </c>
      <c r="B63" s="1016" t="s">
        <v>478</v>
      </c>
      <c r="C63" s="1017">
        <v>1</v>
      </c>
      <c r="D63" s="1018">
        <v>20</v>
      </c>
      <c r="E63" s="1018">
        <v>25</v>
      </c>
      <c r="F63" s="1025">
        <v>41600</v>
      </c>
      <c r="G63" s="1021">
        <v>52000</v>
      </c>
      <c r="H63" s="1017">
        <v>1001</v>
      </c>
      <c r="I63" s="1022">
        <v>0.27</v>
      </c>
      <c r="J63" s="1017">
        <v>5</v>
      </c>
      <c r="K63" s="1017">
        <v>601300</v>
      </c>
      <c r="L63" s="1015" t="s">
        <v>352</v>
      </c>
    </row>
    <row r="64" spans="1:12" ht="14.25" customHeight="1" x14ac:dyDescent="0.2">
      <c r="A64" s="1015" t="s">
        <v>479</v>
      </c>
      <c r="B64" s="1016" t="s">
        <v>480</v>
      </c>
      <c r="C64" s="1017">
        <v>2</v>
      </c>
      <c r="D64" s="1018">
        <v>25.01</v>
      </c>
      <c r="E64" s="1018">
        <v>30</v>
      </c>
      <c r="F64" s="1025">
        <v>52020.800000000003</v>
      </c>
      <c r="G64" s="1021">
        <v>62400</v>
      </c>
      <c r="H64" s="1017">
        <v>1001</v>
      </c>
      <c r="I64" s="1022">
        <v>0.27</v>
      </c>
      <c r="J64" s="1017">
        <v>5</v>
      </c>
      <c r="K64" s="1017">
        <v>601300</v>
      </c>
      <c r="L64" s="1015" t="s">
        <v>352</v>
      </c>
    </row>
    <row r="65" spans="1:12" ht="14.25" customHeight="1" x14ac:dyDescent="0.2">
      <c r="A65" s="1015" t="s">
        <v>481</v>
      </c>
      <c r="B65" s="1016" t="s">
        <v>482</v>
      </c>
      <c r="C65" s="1017">
        <v>3</v>
      </c>
      <c r="D65" s="1018">
        <v>30.01</v>
      </c>
      <c r="E65" s="1018">
        <v>48.67</v>
      </c>
      <c r="F65" s="1025">
        <v>62420.800000000003</v>
      </c>
      <c r="G65" s="1021">
        <v>101233.60000000001</v>
      </c>
      <c r="H65" s="1017">
        <v>1001</v>
      </c>
      <c r="I65" s="1022">
        <v>0.27</v>
      </c>
      <c r="J65" s="1017">
        <v>5</v>
      </c>
      <c r="K65" s="1017">
        <v>601300</v>
      </c>
      <c r="L65" s="1015" t="s">
        <v>352</v>
      </c>
    </row>
    <row r="66" spans="1:12" ht="14.25" customHeight="1" x14ac:dyDescent="0.2">
      <c r="A66" s="1015" t="s">
        <v>483</v>
      </c>
      <c r="B66" s="1016" t="s">
        <v>484</v>
      </c>
      <c r="C66" s="1017">
        <v>1</v>
      </c>
      <c r="D66" s="1018">
        <v>20</v>
      </c>
      <c r="E66" s="1018">
        <v>26</v>
      </c>
      <c r="F66" s="1025">
        <v>41600</v>
      </c>
      <c r="G66" s="1021">
        <v>54080</v>
      </c>
      <c r="H66" s="1017">
        <v>1001</v>
      </c>
      <c r="I66" s="1022">
        <v>0.27</v>
      </c>
      <c r="J66" s="1017">
        <v>2</v>
      </c>
      <c r="K66" s="1017">
        <v>601300</v>
      </c>
      <c r="L66" s="1015" t="s">
        <v>352</v>
      </c>
    </row>
    <row r="67" spans="1:12" ht="14.25" customHeight="1" x14ac:dyDescent="0.2">
      <c r="A67" s="1015" t="s">
        <v>485</v>
      </c>
      <c r="B67" s="1016" t="s">
        <v>486</v>
      </c>
      <c r="C67" s="1017">
        <v>2</v>
      </c>
      <c r="D67" s="1018">
        <v>26.01</v>
      </c>
      <c r="E67" s="1018">
        <v>36</v>
      </c>
      <c r="F67" s="1025">
        <v>54100.800000000003</v>
      </c>
      <c r="G67" s="1021">
        <v>74880</v>
      </c>
      <c r="H67" s="1017">
        <v>1001</v>
      </c>
      <c r="I67" s="1022">
        <v>0.27</v>
      </c>
      <c r="J67" s="1017">
        <v>2</v>
      </c>
      <c r="K67" s="1017">
        <v>601300</v>
      </c>
      <c r="L67" s="1015" t="s">
        <v>352</v>
      </c>
    </row>
    <row r="68" spans="1:12" ht="14.25" customHeight="1" x14ac:dyDescent="0.2">
      <c r="A68" s="1015" t="s">
        <v>487</v>
      </c>
      <c r="B68" s="1016" t="s">
        <v>488</v>
      </c>
      <c r="C68" s="1017">
        <v>3</v>
      </c>
      <c r="D68" s="1018">
        <v>36.01</v>
      </c>
      <c r="E68" s="1018">
        <v>48.67</v>
      </c>
      <c r="F68" s="1025">
        <v>74900.800000000003</v>
      </c>
      <c r="G68" s="1021">
        <v>101233.60000000001</v>
      </c>
      <c r="H68" s="1017">
        <v>1001</v>
      </c>
      <c r="I68" s="1022">
        <v>0.27</v>
      </c>
      <c r="J68" s="1017">
        <v>2</v>
      </c>
      <c r="K68" s="1017">
        <v>601300</v>
      </c>
      <c r="L68" s="1015" t="s">
        <v>352</v>
      </c>
    </row>
    <row r="69" spans="1:12" ht="14.25" customHeight="1" x14ac:dyDescent="0.2">
      <c r="A69" s="1015" t="s">
        <v>489</v>
      </c>
      <c r="B69" s="1016" t="s">
        <v>490</v>
      </c>
      <c r="C69" s="1017">
        <v>4</v>
      </c>
      <c r="D69" s="1018">
        <v>48.68</v>
      </c>
      <c r="E69" s="1018">
        <v>64.900000000000006</v>
      </c>
      <c r="F69" s="1025">
        <v>101254.39999999999</v>
      </c>
      <c r="G69" s="1021">
        <v>134992</v>
      </c>
      <c r="H69" s="1017">
        <v>1001</v>
      </c>
      <c r="I69" s="1022">
        <v>0.27</v>
      </c>
      <c r="J69" s="1017">
        <v>2</v>
      </c>
      <c r="K69" s="1017">
        <v>601300</v>
      </c>
      <c r="L69" s="1015" t="s">
        <v>352</v>
      </c>
    </row>
    <row r="70" spans="1:12" ht="14.25" customHeight="1" x14ac:dyDescent="0.2">
      <c r="A70" s="1015" t="s">
        <v>491</v>
      </c>
      <c r="B70" s="158" t="s">
        <v>492</v>
      </c>
      <c r="C70" s="1017">
        <v>1</v>
      </c>
      <c r="D70" s="1018">
        <v>140</v>
      </c>
      <c r="E70" s="1015" t="s">
        <v>390</v>
      </c>
      <c r="F70" s="1025">
        <v>291200</v>
      </c>
      <c r="G70" s="1015" t="s">
        <v>390</v>
      </c>
      <c r="H70" s="1017">
        <v>1007</v>
      </c>
      <c r="I70" s="1022">
        <v>5.16</v>
      </c>
      <c r="J70" s="1017">
        <v>6</v>
      </c>
      <c r="K70" s="1017">
        <v>601300</v>
      </c>
      <c r="L70" s="1015" t="s">
        <v>352</v>
      </c>
    </row>
    <row r="71" spans="1:12" ht="14.25" customHeight="1" x14ac:dyDescent="0.2">
      <c r="A71" s="1015" t="s">
        <v>493</v>
      </c>
      <c r="B71" s="1016" t="s">
        <v>494</v>
      </c>
      <c r="C71" s="1017">
        <v>1</v>
      </c>
      <c r="D71" s="1018">
        <v>17.68</v>
      </c>
      <c r="E71" s="1018">
        <v>22.71</v>
      </c>
      <c r="F71" s="1025">
        <v>36774.400000000001</v>
      </c>
      <c r="G71" s="1021">
        <v>47236.800000000003</v>
      </c>
      <c r="H71" s="1017">
        <v>1002</v>
      </c>
      <c r="I71" s="1022">
        <v>0.64</v>
      </c>
      <c r="J71" s="1017">
        <v>9</v>
      </c>
      <c r="K71" s="1017">
        <v>601300</v>
      </c>
      <c r="L71" s="1015" t="s">
        <v>352</v>
      </c>
    </row>
    <row r="72" spans="1:12" ht="14.25" customHeight="1" x14ac:dyDescent="0.2">
      <c r="A72" s="1015" t="s">
        <v>495</v>
      </c>
      <c r="B72" s="1016" t="s">
        <v>496</v>
      </c>
      <c r="C72" s="1017">
        <v>0</v>
      </c>
      <c r="D72" s="1018">
        <v>18.72</v>
      </c>
      <c r="E72" s="1018">
        <v>20.74</v>
      </c>
      <c r="F72" s="1025">
        <v>38937.599999999999</v>
      </c>
      <c r="G72" s="1021">
        <v>43139.199999999997</v>
      </c>
      <c r="H72" s="1017">
        <v>1001</v>
      </c>
      <c r="I72" s="1022">
        <v>0.27</v>
      </c>
      <c r="J72" s="1017">
        <v>2</v>
      </c>
      <c r="K72" s="1017">
        <v>601300</v>
      </c>
      <c r="L72" s="1015" t="s">
        <v>352</v>
      </c>
    </row>
    <row r="73" spans="1:12" ht="14.25" customHeight="1" x14ac:dyDescent="0.2">
      <c r="A73" s="1015" t="s">
        <v>497</v>
      </c>
      <c r="B73" s="1016" t="s">
        <v>498</v>
      </c>
      <c r="C73" s="1017">
        <v>1</v>
      </c>
      <c r="D73" s="1018">
        <v>20.75</v>
      </c>
      <c r="E73" s="1018">
        <v>28.5</v>
      </c>
      <c r="F73" s="1025">
        <v>43160</v>
      </c>
      <c r="G73" s="1021">
        <v>59280</v>
      </c>
      <c r="H73" s="1017">
        <v>1001</v>
      </c>
      <c r="I73" s="1022">
        <v>0.27</v>
      </c>
      <c r="J73" s="1017">
        <v>2</v>
      </c>
      <c r="K73" s="1017">
        <v>601300</v>
      </c>
      <c r="L73" s="1015" t="s">
        <v>352</v>
      </c>
    </row>
    <row r="74" spans="1:12" ht="14.25" customHeight="1" x14ac:dyDescent="0.2">
      <c r="A74" s="1015" t="s">
        <v>499</v>
      </c>
      <c r="B74" s="1016" t="s">
        <v>500</v>
      </c>
      <c r="C74" s="1017">
        <v>2</v>
      </c>
      <c r="D74" s="1018">
        <v>28.51</v>
      </c>
      <c r="E74" s="1018">
        <v>38</v>
      </c>
      <c r="F74" s="1025">
        <v>59300.800000000003</v>
      </c>
      <c r="G74" s="1021">
        <v>79040</v>
      </c>
      <c r="H74" s="1017">
        <v>1001</v>
      </c>
      <c r="I74" s="1022">
        <v>0.27</v>
      </c>
      <c r="J74" s="1017">
        <v>2</v>
      </c>
      <c r="K74" s="1017">
        <v>601300</v>
      </c>
      <c r="L74" s="1015" t="s">
        <v>352</v>
      </c>
    </row>
    <row r="75" spans="1:12" ht="14.25" customHeight="1" x14ac:dyDescent="0.2">
      <c r="A75" s="1015" t="s">
        <v>501</v>
      </c>
      <c r="B75" s="1016" t="s">
        <v>502</v>
      </c>
      <c r="C75" s="1017">
        <v>3</v>
      </c>
      <c r="D75" s="1018">
        <v>38.01</v>
      </c>
      <c r="E75" s="1018">
        <v>42</v>
      </c>
      <c r="F75" s="1025">
        <v>79060.800000000003</v>
      </c>
      <c r="G75" s="1021">
        <v>87360</v>
      </c>
      <c r="H75" s="1017">
        <v>1001</v>
      </c>
      <c r="I75" s="1022">
        <v>0.27</v>
      </c>
      <c r="J75" s="1017">
        <v>2</v>
      </c>
      <c r="K75" s="1017">
        <v>601300</v>
      </c>
      <c r="L75" s="1015" t="s">
        <v>352</v>
      </c>
    </row>
    <row r="76" spans="1:12" ht="14.25" customHeight="1" x14ac:dyDescent="0.2">
      <c r="A76" s="1015" t="s">
        <v>503</v>
      </c>
      <c r="B76" s="1016" t="s">
        <v>504</v>
      </c>
      <c r="C76" s="1017">
        <v>4</v>
      </c>
      <c r="D76" s="1018">
        <v>42.01</v>
      </c>
      <c r="E76" s="1018">
        <v>59.49</v>
      </c>
      <c r="F76" s="1025">
        <v>87380.800000000003</v>
      </c>
      <c r="G76" s="1021">
        <v>123739.2</v>
      </c>
      <c r="H76" s="1017">
        <v>1001</v>
      </c>
      <c r="I76" s="1022">
        <v>0.27</v>
      </c>
      <c r="J76" s="1017">
        <v>2</v>
      </c>
      <c r="K76" s="1017">
        <v>601300</v>
      </c>
      <c r="L76" s="1015" t="s">
        <v>352</v>
      </c>
    </row>
    <row r="77" spans="1:12" ht="14.25" customHeight="1" x14ac:dyDescent="0.2">
      <c r="A77" s="1015" t="s">
        <v>505</v>
      </c>
      <c r="B77" s="1016" t="s">
        <v>506</v>
      </c>
      <c r="C77" s="1017">
        <v>1</v>
      </c>
      <c r="D77" s="1018">
        <v>16</v>
      </c>
      <c r="E77" s="1018">
        <v>17.68</v>
      </c>
      <c r="F77" s="1025">
        <v>33280</v>
      </c>
      <c r="G77" s="1021">
        <v>36774.400000000001</v>
      </c>
      <c r="H77" s="1017">
        <v>1001</v>
      </c>
      <c r="I77" s="1022">
        <v>0.27</v>
      </c>
      <c r="J77" s="1017">
        <v>7</v>
      </c>
      <c r="K77" s="1017">
        <v>601300</v>
      </c>
      <c r="L77" s="1015" t="s">
        <v>352</v>
      </c>
    </row>
    <row r="78" spans="1:12" ht="14.25" customHeight="1" x14ac:dyDescent="0.2">
      <c r="A78" s="1015" t="s">
        <v>507</v>
      </c>
      <c r="B78" s="1016" t="s">
        <v>508</v>
      </c>
      <c r="C78" s="1017">
        <v>2</v>
      </c>
      <c r="D78" s="1018">
        <v>17.690000000000001</v>
      </c>
      <c r="E78" s="1018">
        <v>21</v>
      </c>
      <c r="F78" s="1025">
        <v>36795.199999999997</v>
      </c>
      <c r="G78" s="1021">
        <v>43680</v>
      </c>
      <c r="H78" s="1017">
        <v>1001</v>
      </c>
      <c r="I78" s="1022">
        <v>0.27</v>
      </c>
      <c r="J78" s="1017">
        <v>7</v>
      </c>
      <c r="K78" s="1017">
        <v>601300</v>
      </c>
      <c r="L78" s="1015" t="s">
        <v>352</v>
      </c>
    </row>
    <row r="79" spans="1:12" ht="14.25" customHeight="1" x14ac:dyDescent="0.2">
      <c r="A79" s="1015" t="s">
        <v>509</v>
      </c>
      <c r="B79" s="1016" t="s">
        <v>510</v>
      </c>
      <c r="C79" s="1017">
        <v>1</v>
      </c>
      <c r="D79" s="1018">
        <v>22.88</v>
      </c>
      <c r="E79" s="1018">
        <v>39.21</v>
      </c>
      <c r="F79" s="1025">
        <v>47590.400000000001</v>
      </c>
      <c r="G79" s="1021">
        <v>81556.800000000003</v>
      </c>
      <c r="H79" s="1017">
        <v>1001</v>
      </c>
      <c r="I79" s="1022">
        <v>0.27</v>
      </c>
      <c r="J79" s="1017">
        <v>5</v>
      </c>
      <c r="K79" s="1017">
        <v>601300</v>
      </c>
      <c r="L79" s="1015" t="s">
        <v>352</v>
      </c>
    </row>
    <row r="80" spans="1:12" ht="14.25" customHeight="1" x14ac:dyDescent="0.2">
      <c r="A80" s="1015" t="s">
        <v>511</v>
      </c>
      <c r="B80" s="1016" t="s">
        <v>512</v>
      </c>
      <c r="C80" s="1017">
        <v>1</v>
      </c>
      <c r="D80" s="1018">
        <v>16</v>
      </c>
      <c r="E80" s="1018">
        <v>21.82</v>
      </c>
      <c r="F80" s="1025">
        <v>33280</v>
      </c>
      <c r="G80" s="1021">
        <v>45385.599999999999</v>
      </c>
      <c r="H80" s="1017">
        <v>1007</v>
      </c>
      <c r="I80" s="1022">
        <v>5.16</v>
      </c>
      <c r="J80" s="1017">
        <v>9</v>
      </c>
      <c r="K80" s="1017">
        <v>601300</v>
      </c>
      <c r="L80" s="1015" t="s">
        <v>352</v>
      </c>
    </row>
    <row r="81" spans="1:12" ht="14.25" customHeight="1" x14ac:dyDescent="0.2">
      <c r="A81" s="1015" t="s">
        <v>513</v>
      </c>
      <c r="B81" s="1016" t="s">
        <v>514</v>
      </c>
      <c r="C81" s="1017">
        <v>2</v>
      </c>
      <c r="D81" s="1018">
        <v>21.83</v>
      </c>
      <c r="E81" s="1018">
        <v>32.450000000000003</v>
      </c>
      <c r="F81" s="1025">
        <v>45406.400000000001</v>
      </c>
      <c r="G81" s="1021">
        <v>67496</v>
      </c>
      <c r="H81" s="1017">
        <v>1007</v>
      </c>
      <c r="I81" s="1022">
        <v>5.16</v>
      </c>
      <c r="J81" s="1017">
        <v>9</v>
      </c>
      <c r="K81" s="1017">
        <v>601300</v>
      </c>
      <c r="L81" s="1015" t="s">
        <v>352</v>
      </c>
    </row>
    <row r="82" spans="1:12" ht="14.25" customHeight="1" x14ac:dyDescent="0.2">
      <c r="A82" s="1015" t="s">
        <v>515</v>
      </c>
      <c r="B82" s="158" t="s">
        <v>516</v>
      </c>
      <c r="C82" s="1017">
        <v>1</v>
      </c>
      <c r="D82" s="1018">
        <v>16</v>
      </c>
      <c r="E82" s="1019">
        <v>120</v>
      </c>
      <c r="F82" s="1025">
        <v>33280</v>
      </c>
      <c r="G82" s="1021">
        <v>249600</v>
      </c>
      <c r="H82" s="1017">
        <v>1002</v>
      </c>
      <c r="I82" s="1022">
        <v>0.64</v>
      </c>
      <c r="J82" s="1017">
        <v>9</v>
      </c>
      <c r="K82" s="1017">
        <v>601300</v>
      </c>
      <c r="L82" s="1015" t="s">
        <v>352</v>
      </c>
    </row>
    <row r="83" spans="1:12" ht="14.25" customHeight="1" x14ac:dyDescent="0.2">
      <c r="A83" s="1015" t="s">
        <v>517</v>
      </c>
      <c r="B83" s="158" t="s">
        <v>518</v>
      </c>
      <c r="C83" s="1017">
        <v>1</v>
      </c>
      <c r="D83" s="1018">
        <v>40</v>
      </c>
      <c r="E83" s="1019">
        <v>150</v>
      </c>
      <c r="F83" s="1025">
        <v>83200</v>
      </c>
      <c r="G83" s="1021">
        <v>312000</v>
      </c>
      <c r="H83" s="1017">
        <v>1002</v>
      </c>
      <c r="I83" s="1022">
        <v>0.64</v>
      </c>
      <c r="J83" s="1017">
        <v>9</v>
      </c>
      <c r="K83" s="1017">
        <v>601300</v>
      </c>
      <c r="L83" s="1015" t="s">
        <v>352</v>
      </c>
    </row>
    <row r="84" spans="1:12" ht="14.25" customHeight="1" x14ac:dyDescent="0.2">
      <c r="A84" s="1015" t="s">
        <v>519</v>
      </c>
      <c r="B84" s="158" t="s">
        <v>520</v>
      </c>
      <c r="C84" s="1017">
        <v>1</v>
      </c>
      <c r="D84" s="1018">
        <v>30</v>
      </c>
      <c r="E84" s="1019">
        <v>150</v>
      </c>
      <c r="F84" s="1025">
        <v>62400</v>
      </c>
      <c r="G84" s="1021">
        <v>312000</v>
      </c>
      <c r="H84" s="1017">
        <v>1002</v>
      </c>
      <c r="I84" s="1022">
        <v>0.64</v>
      </c>
      <c r="J84" s="1017">
        <v>9</v>
      </c>
      <c r="K84" s="1017">
        <v>601300</v>
      </c>
      <c r="L84" s="1015" t="s">
        <v>352</v>
      </c>
    </row>
    <row r="85" spans="1:12" ht="14.25" customHeight="1" x14ac:dyDescent="0.2">
      <c r="A85" s="1015" t="s">
        <v>521</v>
      </c>
      <c r="B85" s="158" t="s">
        <v>522</v>
      </c>
      <c r="C85" s="1017">
        <v>1</v>
      </c>
      <c r="D85" s="1018">
        <v>50</v>
      </c>
      <c r="E85" s="1019">
        <v>75</v>
      </c>
      <c r="F85" s="1025">
        <v>104000</v>
      </c>
      <c r="G85" s="1021">
        <v>156000</v>
      </c>
      <c r="H85" s="1017">
        <v>1002</v>
      </c>
      <c r="I85" s="1022">
        <v>0.64</v>
      </c>
      <c r="J85" s="1017">
        <v>9</v>
      </c>
      <c r="K85" s="1017">
        <v>601300</v>
      </c>
      <c r="L85" s="1015" t="s">
        <v>352</v>
      </c>
    </row>
    <row r="86" spans="1:12" ht="14.25" customHeight="1" x14ac:dyDescent="0.2">
      <c r="A86" s="1015" t="s">
        <v>523</v>
      </c>
      <c r="B86" s="158" t="s">
        <v>524</v>
      </c>
      <c r="C86" s="1017">
        <v>1</v>
      </c>
      <c r="D86" s="1018">
        <v>85</v>
      </c>
      <c r="E86" s="1019">
        <v>110</v>
      </c>
      <c r="F86" s="1025">
        <v>176800</v>
      </c>
      <c r="G86" s="1021">
        <v>228800</v>
      </c>
      <c r="H86" s="1017">
        <v>1002</v>
      </c>
      <c r="I86" s="1022">
        <v>0.64</v>
      </c>
      <c r="J86" s="1017">
        <v>9</v>
      </c>
      <c r="K86" s="1017">
        <v>601300</v>
      </c>
      <c r="L86" s="1015" t="s">
        <v>352</v>
      </c>
    </row>
    <row r="87" spans="1:12" ht="14.25" customHeight="1" x14ac:dyDescent="0.2">
      <c r="A87" s="1015" t="s">
        <v>525</v>
      </c>
      <c r="B87" s="158" t="s">
        <v>526</v>
      </c>
      <c r="C87" s="1017">
        <v>1</v>
      </c>
      <c r="D87" s="1018">
        <v>30</v>
      </c>
      <c r="E87" s="1019">
        <v>130</v>
      </c>
      <c r="F87" s="1025">
        <v>62400</v>
      </c>
      <c r="G87" s="1021">
        <v>270400</v>
      </c>
      <c r="H87" s="1017">
        <v>1002</v>
      </c>
      <c r="I87" s="1022">
        <v>0.64</v>
      </c>
      <c r="J87" s="1017">
        <v>9</v>
      </c>
      <c r="K87" s="1017">
        <v>601300</v>
      </c>
      <c r="L87" s="1015" t="s">
        <v>352</v>
      </c>
    </row>
    <row r="88" spans="1:12" ht="14.25" customHeight="1" x14ac:dyDescent="0.2">
      <c r="A88" s="1032" t="s">
        <v>527</v>
      </c>
      <c r="B88" s="1033" t="s">
        <v>528</v>
      </c>
      <c r="C88" s="1034">
        <v>0</v>
      </c>
      <c r="D88" s="1035">
        <v>27.16</v>
      </c>
      <c r="E88" s="1036" t="s">
        <v>388</v>
      </c>
      <c r="F88" s="1037">
        <v>56492.800000000003</v>
      </c>
      <c r="G88" s="1032" t="s">
        <v>389</v>
      </c>
      <c r="H88" s="1034">
        <v>1007</v>
      </c>
      <c r="I88" s="1038">
        <v>5.16</v>
      </c>
      <c r="J88" s="1034">
        <v>2</v>
      </c>
      <c r="K88" s="1034">
        <v>601300</v>
      </c>
      <c r="L88" s="1032" t="s">
        <v>352</v>
      </c>
    </row>
    <row r="89" spans="1:12" ht="14.25" customHeight="1" x14ac:dyDescent="0.2">
      <c r="A89" s="1032" t="s">
        <v>529</v>
      </c>
      <c r="B89" s="1033" t="s">
        <v>530</v>
      </c>
      <c r="C89" s="1034">
        <v>1</v>
      </c>
      <c r="D89" s="1035">
        <v>27.35</v>
      </c>
      <c r="E89" s="1036" t="s">
        <v>388</v>
      </c>
      <c r="F89" s="1037">
        <v>56888</v>
      </c>
      <c r="G89" s="1032" t="s">
        <v>389</v>
      </c>
      <c r="H89" s="1034">
        <v>1007</v>
      </c>
      <c r="I89" s="1038">
        <v>5.16</v>
      </c>
      <c r="J89" s="1034">
        <v>2</v>
      </c>
      <c r="K89" s="1034">
        <v>601300</v>
      </c>
      <c r="L89" s="1032" t="s">
        <v>352</v>
      </c>
    </row>
    <row r="90" spans="1:12" ht="14.25" customHeight="1" x14ac:dyDescent="0.2">
      <c r="A90" s="1032" t="s">
        <v>531</v>
      </c>
      <c r="B90" s="1033" t="s">
        <v>532</v>
      </c>
      <c r="C90" s="1034">
        <v>2</v>
      </c>
      <c r="D90" s="1035">
        <v>27.55</v>
      </c>
      <c r="E90" s="1036" t="s">
        <v>388</v>
      </c>
      <c r="F90" s="1037">
        <v>57304</v>
      </c>
      <c r="G90" s="1032" t="s">
        <v>389</v>
      </c>
      <c r="H90" s="1034">
        <v>1007</v>
      </c>
      <c r="I90" s="1038">
        <v>5.16</v>
      </c>
      <c r="J90" s="1034">
        <v>2</v>
      </c>
      <c r="K90" s="1034">
        <v>601300</v>
      </c>
      <c r="L90" s="1032" t="s">
        <v>352</v>
      </c>
    </row>
    <row r="91" spans="1:12" ht="14.25" customHeight="1" x14ac:dyDescent="0.2">
      <c r="A91" s="1032" t="s">
        <v>533</v>
      </c>
      <c r="B91" s="1033" t="s">
        <v>534</v>
      </c>
      <c r="C91" s="1034">
        <v>3</v>
      </c>
      <c r="D91" s="1035">
        <v>28.65</v>
      </c>
      <c r="E91" s="1036" t="s">
        <v>388</v>
      </c>
      <c r="F91" s="1037">
        <v>59592</v>
      </c>
      <c r="G91" s="1032" t="s">
        <v>389</v>
      </c>
      <c r="H91" s="1034">
        <v>1007</v>
      </c>
      <c r="I91" s="1038">
        <v>5.16</v>
      </c>
      <c r="J91" s="1034">
        <v>2</v>
      </c>
      <c r="K91" s="1034">
        <v>601300</v>
      </c>
      <c r="L91" s="1032" t="s">
        <v>352</v>
      </c>
    </row>
    <row r="92" spans="1:12" ht="14.25" customHeight="1" x14ac:dyDescent="0.2">
      <c r="A92" s="1032" t="s">
        <v>535</v>
      </c>
      <c r="B92" s="1033" t="s">
        <v>536</v>
      </c>
      <c r="C92" s="1034">
        <v>4</v>
      </c>
      <c r="D92" s="1035">
        <v>29.61</v>
      </c>
      <c r="E92" s="1036" t="s">
        <v>388</v>
      </c>
      <c r="F92" s="1037">
        <v>61588.800000000003</v>
      </c>
      <c r="G92" s="1032" t="s">
        <v>389</v>
      </c>
      <c r="H92" s="1034">
        <v>1007</v>
      </c>
      <c r="I92" s="1038">
        <v>5.16</v>
      </c>
      <c r="J92" s="1034">
        <v>2</v>
      </c>
      <c r="K92" s="1034">
        <v>601300</v>
      </c>
      <c r="L92" s="1032" t="s">
        <v>352</v>
      </c>
    </row>
    <row r="93" spans="1:12" ht="14.25" customHeight="1" x14ac:dyDescent="0.2">
      <c r="A93" s="1032" t="s">
        <v>537</v>
      </c>
      <c r="B93" s="1033" t="s">
        <v>538</v>
      </c>
      <c r="C93" s="1034">
        <v>5</v>
      </c>
      <c r="D93" s="1035">
        <v>30.7</v>
      </c>
      <c r="E93" s="1036" t="s">
        <v>388</v>
      </c>
      <c r="F93" s="1037">
        <v>63856</v>
      </c>
      <c r="G93" s="1032" t="s">
        <v>389</v>
      </c>
      <c r="H93" s="1034">
        <v>1007</v>
      </c>
      <c r="I93" s="1038">
        <v>5.16</v>
      </c>
      <c r="J93" s="1034">
        <v>2</v>
      </c>
      <c r="K93" s="1034">
        <v>601300</v>
      </c>
      <c r="L93" s="1032" t="s">
        <v>352</v>
      </c>
    </row>
    <row r="94" spans="1:12" ht="14.25" customHeight="1" x14ac:dyDescent="0.2">
      <c r="A94" s="1032" t="s">
        <v>539</v>
      </c>
      <c r="B94" s="1033" t="s">
        <v>540</v>
      </c>
      <c r="C94" s="1034">
        <v>6</v>
      </c>
      <c r="D94" s="1035">
        <v>31.85</v>
      </c>
      <c r="E94" s="1036" t="s">
        <v>388</v>
      </c>
      <c r="F94" s="1037">
        <v>66248</v>
      </c>
      <c r="G94" s="1032" t="s">
        <v>389</v>
      </c>
      <c r="H94" s="1034">
        <v>1007</v>
      </c>
      <c r="I94" s="1038">
        <v>5.16</v>
      </c>
      <c r="J94" s="1034">
        <v>2</v>
      </c>
      <c r="K94" s="1034">
        <v>601300</v>
      </c>
      <c r="L94" s="1032" t="s">
        <v>352</v>
      </c>
    </row>
    <row r="95" spans="1:12" ht="14.25" customHeight="1" x14ac:dyDescent="0.2">
      <c r="A95" s="1032" t="s">
        <v>541</v>
      </c>
      <c r="B95" s="1033" t="s">
        <v>542</v>
      </c>
      <c r="C95" s="1034">
        <v>7</v>
      </c>
      <c r="D95" s="1035">
        <v>32.99</v>
      </c>
      <c r="E95" s="1036" t="s">
        <v>388</v>
      </c>
      <c r="F95" s="1037">
        <v>68619.199999999997</v>
      </c>
      <c r="G95" s="1032" t="s">
        <v>389</v>
      </c>
      <c r="H95" s="1034">
        <v>1007</v>
      </c>
      <c r="I95" s="1038">
        <v>5.16</v>
      </c>
      <c r="J95" s="1034">
        <v>2</v>
      </c>
      <c r="K95" s="1034">
        <v>601300</v>
      </c>
      <c r="L95" s="1032" t="s">
        <v>352</v>
      </c>
    </row>
    <row r="96" spans="1:12" ht="15" customHeight="1" x14ac:dyDescent="0.2">
      <c r="A96" s="1015" t="s">
        <v>543</v>
      </c>
      <c r="B96" s="158" t="s">
        <v>544</v>
      </c>
      <c r="C96" s="1017">
        <v>1</v>
      </c>
      <c r="D96" s="1018">
        <v>31.2</v>
      </c>
      <c r="E96" s="1019">
        <v>48.5</v>
      </c>
      <c r="F96" s="1025">
        <v>64896</v>
      </c>
      <c r="G96" s="1021">
        <v>100880</v>
      </c>
      <c r="H96" s="1017">
        <v>1002</v>
      </c>
      <c r="I96" s="1022">
        <v>0.64</v>
      </c>
      <c r="J96" s="1017">
        <v>2</v>
      </c>
      <c r="K96" s="1017">
        <v>601201</v>
      </c>
      <c r="L96" s="1015" t="s">
        <v>373</v>
      </c>
    </row>
    <row r="97" spans="1:12" ht="15" customHeight="1" x14ac:dyDescent="0.2">
      <c r="A97" s="1015" t="s">
        <v>545</v>
      </c>
      <c r="B97" s="158" t="s">
        <v>546</v>
      </c>
      <c r="C97" s="1017">
        <v>2</v>
      </c>
      <c r="D97" s="1018">
        <v>48.51</v>
      </c>
      <c r="E97" s="1019">
        <v>68.2</v>
      </c>
      <c r="F97" s="1025">
        <v>100900.8</v>
      </c>
      <c r="G97" s="1021">
        <v>141856</v>
      </c>
      <c r="H97" s="1017">
        <v>1002</v>
      </c>
      <c r="I97" s="1022">
        <v>0.64</v>
      </c>
      <c r="J97" s="1017">
        <v>2</v>
      </c>
      <c r="K97" s="1017">
        <v>601201</v>
      </c>
      <c r="L97" s="1015" t="s">
        <v>373</v>
      </c>
    </row>
    <row r="98" spans="1:12" ht="15" customHeight="1" x14ac:dyDescent="0.2">
      <c r="A98" s="1015" t="s">
        <v>547</v>
      </c>
      <c r="B98" s="158" t="s">
        <v>548</v>
      </c>
      <c r="C98" s="1017">
        <v>3</v>
      </c>
      <c r="D98" s="1018">
        <v>68.209999999999994</v>
      </c>
      <c r="E98" s="1019">
        <v>84.79</v>
      </c>
      <c r="F98" s="1025">
        <v>141876.79999999999</v>
      </c>
      <c r="G98" s="1021">
        <v>176363.2</v>
      </c>
      <c r="H98" s="1017">
        <v>1002</v>
      </c>
      <c r="I98" s="1022">
        <v>0.64</v>
      </c>
      <c r="J98" s="1017">
        <v>2</v>
      </c>
      <c r="K98" s="1017">
        <v>601201</v>
      </c>
      <c r="L98" s="1015" t="s">
        <v>373</v>
      </c>
    </row>
    <row r="99" spans="1:12" ht="14.25" customHeight="1" x14ac:dyDescent="0.2">
      <c r="A99" s="1015" t="s">
        <v>549</v>
      </c>
      <c r="B99" s="158" t="s">
        <v>550</v>
      </c>
      <c r="C99" s="1017">
        <v>4</v>
      </c>
      <c r="D99" s="1018">
        <v>84.8</v>
      </c>
      <c r="E99" s="1019">
        <v>130</v>
      </c>
      <c r="F99" s="1025">
        <v>176384</v>
      </c>
      <c r="G99" s="1021">
        <v>270400</v>
      </c>
      <c r="H99" s="1017">
        <v>1002</v>
      </c>
      <c r="I99" s="1022">
        <v>0.64</v>
      </c>
      <c r="J99" s="1017">
        <v>2</v>
      </c>
      <c r="K99" s="1017">
        <v>601201</v>
      </c>
      <c r="L99" s="1015" t="s">
        <v>373</v>
      </c>
    </row>
    <row r="100" spans="1:12" ht="14.25" customHeight="1" x14ac:dyDescent="0.2">
      <c r="A100" s="1015" t="s">
        <v>551</v>
      </c>
      <c r="B100" s="158" t="s">
        <v>552</v>
      </c>
      <c r="C100" s="1017">
        <v>1</v>
      </c>
      <c r="D100" s="1018">
        <v>31.2</v>
      </c>
      <c r="E100" s="1019">
        <v>48.5</v>
      </c>
      <c r="F100" s="1025">
        <v>64896</v>
      </c>
      <c r="G100" s="1021">
        <v>100880</v>
      </c>
      <c r="H100" s="1017">
        <v>1002</v>
      </c>
      <c r="I100" s="1022">
        <v>0.64</v>
      </c>
      <c r="J100" s="1017">
        <v>2</v>
      </c>
      <c r="K100" s="1017">
        <v>601201</v>
      </c>
      <c r="L100" s="1015" t="s">
        <v>373</v>
      </c>
    </row>
    <row r="101" spans="1:12" ht="15" customHeight="1" x14ac:dyDescent="0.2">
      <c r="A101" s="1015" t="s">
        <v>553</v>
      </c>
      <c r="B101" s="158" t="s">
        <v>554</v>
      </c>
      <c r="C101" s="1017">
        <v>2</v>
      </c>
      <c r="D101" s="1018">
        <v>48.51</v>
      </c>
      <c r="E101" s="1019">
        <v>68.2</v>
      </c>
      <c r="F101" s="1025">
        <v>100900.8</v>
      </c>
      <c r="G101" s="1021">
        <v>141856</v>
      </c>
      <c r="H101" s="1017">
        <v>1002</v>
      </c>
      <c r="I101" s="1022">
        <v>0.64</v>
      </c>
      <c r="J101" s="1017">
        <v>2</v>
      </c>
      <c r="K101" s="1017">
        <v>601201</v>
      </c>
      <c r="L101" s="1015" t="s">
        <v>373</v>
      </c>
    </row>
    <row r="102" spans="1:12" ht="14.25" customHeight="1" x14ac:dyDescent="0.2">
      <c r="A102" s="1015" t="s">
        <v>555</v>
      </c>
      <c r="B102" s="158" t="s">
        <v>556</v>
      </c>
      <c r="C102" s="1017">
        <v>3</v>
      </c>
      <c r="D102" s="1018">
        <v>68.209999999999994</v>
      </c>
      <c r="E102" s="1019">
        <v>84.79</v>
      </c>
      <c r="F102" s="1025">
        <v>141876.79999999999</v>
      </c>
      <c r="G102" s="1021">
        <v>176363.2</v>
      </c>
      <c r="H102" s="1017">
        <v>1002</v>
      </c>
      <c r="I102" s="1022">
        <v>0.64</v>
      </c>
      <c r="J102" s="1017">
        <v>2</v>
      </c>
      <c r="K102" s="1017">
        <v>601201</v>
      </c>
      <c r="L102" s="1015" t="s">
        <v>373</v>
      </c>
    </row>
    <row r="103" spans="1:12" ht="14.25" customHeight="1" x14ac:dyDescent="0.2">
      <c r="A103" s="1015" t="s">
        <v>557</v>
      </c>
      <c r="B103" s="158" t="s">
        <v>558</v>
      </c>
      <c r="C103" s="1017">
        <v>4</v>
      </c>
      <c r="D103" s="1018">
        <v>84.8</v>
      </c>
      <c r="E103" s="1019">
        <v>130</v>
      </c>
      <c r="F103" s="1025">
        <v>176384</v>
      </c>
      <c r="G103" s="1021">
        <v>270400</v>
      </c>
      <c r="H103" s="1017">
        <v>1002</v>
      </c>
      <c r="I103" s="1022">
        <v>0.64</v>
      </c>
      <c r="J103" s="1017">
        <v>2</v>
      </c>
      <c r="K103" s="1017">
        <v>601201</v>
      </c>
      <c r="L103" s="1015" t="s">
        <v>373</v>
      </c>
    </row>
    <row r="104" spans="1:12" ht="14.25" customHeight="1" x14ac:dyDescent="0.2">
      <c r="A104" s="1015" t="s">
        <v>559</v>
      </c>
      <c r="B104" s="158" t="s">
        <v>560</v>
      </c>
      <c r="C104" s="1017">
        <v>1</v>
      </c>
      <c r="D104" s="1018">
        <v>31.2</v>
      </c>
      <c r="E104" s="1019">
        <v>48.5</v>
      </c>
      <c r="F104" s="1025">
        <v>64896</v>
      </c>
      <c r="G104" s="1021">
        <v>100880</v>
      </c>
      <c r="H104" s="1017">
        <v>1002</v>
      </c>
      <c r="I104" s="1022">
        <v>0.64</v>
      </c>
      <c r="J104" s="1017">
        <v>2</v>
      </c>
      <c r="K104" s="1017">
        <v>601201</v>
      </c>
      <c r="L104" s="1015" t="s">
        <v>373</v>
      </c>
    </row>
    <row r="105" spans="1:12" ht="15" customHeight="1" x14ac:dyDescent="0.2">
      <c r="A105" s="1015" t="s">
        <v>561</v>
      </c>
      <c r="B105" s="158" t="s">
        <v>562</v>
      </c>
      <c r="C105" s="1017">
        <v>2</v>
      </c>
      <c r="D105" s="1018">
        <v>48.51</v>
      </c>
      <c r="E105" s="1019">
        <v>68.2</v>
      </c>
      <c r="F105" s="1025">
        <v>100900.8</v>
      </c>
      <c r="G105" s="1021">
        <v>141856</v>
      </c>
      <c r="H105" s="1017">
        <v>1002</v>
      </c>
      <c r="I105" s="1022">
        <v>0.64</v>
      </c>
      <c r="J105" s="1017">
        <v>2</v>
      </c>
      <c r="K105" s="1017">
        <v>601201</v>
      </c>
      <c r="L105" s="1015" t="s">
        <v>373</v>
      </c>
    </row>
    <row r="106" spans="1:12" ht="14.25" customHeight="1" x14ac:dyDescent="0.2">
      <c r="A106" s="1015" t="s">
        <v>563</v>
      </c>
      <c r="B106" s="158" t="s">
        <v>564</v>
      </c>
      <c r="C106" s="1017">
        <v>3</v>
      </c>
      <c r="D106" s="1018">
        <v>68.209999999999994</v>
      </c>
      <c r="E106" s="1019">
        <v>84.79</v>
      </c>
      <c r="F106" s="1025">
        <v>141876.79999999999</v>
      </c>
      <c r="G106" s="1021">
        <v>176363.2</v>
      </c>
      <c r="H106" s="1017">
        <v>1002</v>
      </c>
      <c r="I106" s="1022">
        <v>0.64</v>
      </c>
      <c r="J106" s="1017">
        <v>2</v>
      </c>
      <c r="K106" s="1017">
        <v>601201</v>
      </c>
      <c r="L106" s="1015" t="s">
        <v>373</v>
      </c>
    </row>
    <row r="107" spans="1:12" ht="15" customHeight="1" x14ac:dyDescent="0.2">
      <c r="A107" s="1015" t="s">
        <v>565</v>
      </c>
      <c r="B107" s="158" t="s">
        <v>566</v>
      </c>
      <c r="C107" s="1017">
        <v>4</v>
      </c>
      <c r="D107" s="1018">
        <v>84.8</v>
      </c>
      <c r="E107" s="1019">
        <v>130</v>
      </c>
      <c r="F107" s="1025">
        <v>176384</v>
      </c>
      <c r="G107" s="1021">
        <v>270400</v>
      </c>
      <c r="H107" s="1017">
        <v>1002</v>
      </c>
      <c r="I107" s="1022">
        <v>0.64</v>
      </c>
      <c r="J107" s="1017">
        <v>2</v>
      </c>
      <c r="K107" s="1017">
        <v>601201</v>
      </c>
      <c r="L107" s="1015" t="s">
        <v>373</v>
      </c>
    </row>
    <row r="108" spans="1:12" ht="14.25" customHeight="1" x14ac:dyDescent="0.2">
      <c r="A108" s="1015" t="s">
        <v>567</v>
      </c>
      <c r="B108" s="158" t="s">
        <v>568</v>
      </c>
      <c r="C108" s="1017">
        <v>0</v>
      </c>
      <c r="D108" s="1018">
        <v>16</v>
      </c>
      <c r="E108" s="1019">
        <v>17.309999999999999</v>
      </c>
      <c r="F108" s="1025">
        <v>33280</v>
      </c>
      <c r="G108" s="1021">
        <v>36004.800000000003</v>
      </c>
      <c r="H108" s="1017">
        <v>1007</v>
      </c>
      <c r="I108" s="1022">
        <v>5.16</v>
      </c>
      <c r="J108" s="1017">
        <v>7</v>
      </c>
      <c r="K108" s="1017">
        <v>601300</v>
      </c>
      <c r="L108" s="1015" t="s">
        <v>352</v>
      </c>
    </row>
    <row r="109" spans="1:12" ht="14.25" customHeight="1" x14ac:dyDescent="0.2">
      <c r="A109" s="1015" t="s">
        <v>569</v>
      </c>
      <c r="B109" s="158" t="s">
        <v>570</v>
      </c>
      <c r="C109" s="1017">
        <v>1</v>
      </c>
      <c r="D109" s="1018">
        <v>17.32</v>
      </c>
      <c r="E109" s="1019">
        <v>19.47</v>
      </c>
      <c r="F109" s="1025">
        <v>36025.599999999999</v>
      </c>
      <c r="G109" s="1021">
        <v>40497.599999999999</v>
      </c>
      <c r="H109" s="1017">
        <v>1007</v>
      </c>
      <c r="I109" s="1022">
        <v>5.16</v>
      </c>
      <c r="J109" s="1017">
        <v>7</v>
      </c>
      <c r="K109" s="1017">
        <v>601300</v>
      </c>
      <c r="L109" s="1015" t="s">
        <v>352</v>
      </c>
    </row>
    <row r="110" spans="1:12" ht="14.25" customHeight="1" x14ac:dyDescent="0.2">
      <c r="A110" s="1015" t="s">
        <v>571</v>
      </c>
      <c r="B110" s="158" t="s">
        <v>572</v>
      </c>
      <c r="C110" s="1017">
        <v>2</v>
      </c>
      <c r="D110" s="1018">
        <v>19.48</v>
      </c>
      <c r="E110" s="1019">
        <v>23.92</v>
      </c>
      <c r="F110" s="1025">
        <v>40518.400000000001</v>
      </c>
      <c r="G110" s="1021">
        <v>49753.599999999999</v>
      </c>
      <c r="H110" s="1017">
        <v>1007</v>
      </c>
      <c r="I110" s="1022">
        <v>5.16</v>
      </c>
      <c r="J110" s="1017">
        <v>7</v>
      </c>
      <c r="K110" s="1017">
        <v>601300</v>
      </c>
      <c r="L110" s="1015" t="s">
        <v>352</v>
      </c>
    </row>
    <row r="111" spans="1:12" ht="14.25" customHeight="1" x14ac:dyDescent="0.2">
      <c r="A111" s="1015" t="s">
        <v>573</v>
      </c>
      <c r="B111" s="158" t="s">
        <v>574</v>
      </c>
      <c r="C111" s="1017">
        <v>3</v>
      </c>
      <c r="D111" s="1018">
        <v>23.93</v>
      </c>
      <c r="E111" s="1019">
        <v>30</v>
      </c>
      <c r="F111" s="1025">
        <v>49774.400000000001</v>
      </c>
      <c r="G111" s="1021">
        <v>62400</v>
      </c>
      <c r="H111" s="1017">
        <v>1007</v>
      </c>
      <c r="I111" s="1022">
        <v>5.16</v>
      </c>
      <c r="J111" s="1017">
        <v>7</v>
      </c>
      <c r="K111" s="1017">
        <v>601300</v>
      </c>
      <c r="L111" s="1015" t="s">
        <v>352</v>
      </c>
    </row>
    <row r="112" spans="1:12" ht="14.25" customHeight="1" x14ac:dyDescent="0.2">
      <c r="A112" s="1015" t="s">
        <v>575</v>
      </c>
      <c r="B112" s="158" t="s">
        <v>576</v>
      </c>
      <c r="C112" s="1017">
        <v>4</v>
      </c>
      <c r="D112" s="1018">
        <v>30.01</v>
      </c>
      <c r="E112" s="1019">
        <v>41.6</v>
      </c>
      <c r="F112" s="1025">
        <v>62420.800000000003</v>
      </c>
      <c r="G112" s="1021">
        <v>86528</v>
      </c>
      <c r="H112" s="1017">
        <v>1007</v>
      </c>
      <c r="I112" s="1022">
        <v>5.16</v>
      </c>
      <c r="J112" s="1017">
        <v>7</v>
      </c>
      <c r="K112" s="1017">
        <v>601300</v>
      </c>
      <c r="L112" s="1015" t="s">
        <v>352</v>
      </c>
    </row>
    <row r="113" spans="1:12" ht="14.25" customHeight="1" x14ac:dyDescent="0.2">
      <c r="A113" s="1015" t="s">
        <v>577</v>
      </c>
      <c r="B113" s="158" t="s">
        <v>578</v>
      </c>
      <c r="C113" s="1017">
        <v>0</v>
      </c>
      <c r="D113" s="1018">
        <v>16</v>
      </c>
      <c r="E113" s="1019">
        <v>20.8</v>
      </c>
      <c r="F113" s="1025">
        <v>33280</v>
      </c>
      <c r="G113" s="1021">
        <v>43264</v>
      </c>
      <c r="H113" s="1017">
        <v>1002</v>
      </c>
      <c r="I113" s="1022">
        <v>0.64</v>
      </c>
      <c r="J113" s="1017">
        <v>7</v>
      </c>
      <c r="K113" s="1017">
        <v>601300</v>
      </c>
      <c r="L113" s="1015" t="s">
        <v>352</v>
      </c>
    </row>
    <row r="114" spans="1:12" ht="14.25" customHeight="1" x14ac:dyDescent="0.2">
      <c r="A114" s="1015" t="s">
        <v>579</v>
      </c>
      <c r="B114" s="158" t="s">
        <v>580</v>
      </c>
      <c r="C114" s="1017">
        <v>1</v>
      </c>
      <c r="D114" s="1018">
        <v>20.81</v>
      </c>
      <c r="E114" s="1019">
        <v>28.08</v>
      </c>
      <c r="F114" s="1025">
        <v>43284.800000000003</v>
      </c>
      <c r="G114" s="1021">
        <v>58406.400000000001</v>
      </c>
      <c r="H114" s="1017">
        <v>1002</v>
      </c>
      <c r="I114" s="1022">
        <v>0.64</v>
      </c>
      <c r="J114" s="1017">
        <v>7</v>
      </c>
      <c r="K114" s="1017">
        <v>601300</v>
      </c>
      <c r="L114" s="1015" t="s">
        <v>352</v>
      </c>
    </row>
    <row r="115" spans="1:12" ht="14.25" customHeight="1" x14ac:dyDescent="0.2">
      <c r="A115" s="1015" t="s">
        <v>581</v>
      </c>
      <c r="B115" s="158" t="s">
        <v>582</v>
      </c>
      <c r="C115" s="1017">
        <v>2</v>
      </c>
      <c r="D115" s="1018">
        <v>27.01</v>
      </c>
      <c r="E115" s="1019">
        <v>29.2</v>
      </c>
      <c r="F115" s="1025">
        <v>56180.800000000003</v>
      </c>
      <c r="G115" s="1021">
        <v>60736</v>
      </c>
      <c r="H115" s="1017">
        <v>1002</v>
      </c>
      <c r="I115" s="1022">
        <v>0.64</v>
      </c>
      <c r="J115" s="1017">
        <v>7</v>
      </c>
      <c r="K115" s="1017">
        <v>601300</v>
      </c>
      <c r="L115" s="1015" t="s">
        <v>352</v>
      </c>
    </row>
    <row r="116" spans="1:12" ht="14.25" customHeight="1" x14ac:dyDescent="0.2">
      <c r="A116" s="1015" t="s">
        <v>583</v>
      </c>
      <c r="B116" s="158" t="s">
        <v>584</v>
      </c>
      <c r="C116" s="1017">
        <v>3</v>
      </c>
      <c r="D116" s="1018">
        <v>29.21</v>
      </c>
      <c r="E116" s="1019">
        <v>38.94</v>
      </c>
      <c r="F116" s="1025">
        <v>60756.800000000003</v>
      </c>
      <c r="G116" s="1021">
        <v>80995.199999999997</v>
      </c>
      <c r="H116" s="1017">
        <v>1002</v>
      </c>
      <c r="I116" s="1022">
        <v>0.64</v>
      </c>
      <c r="J116" s="1017">
        <v>7</v>
      </c>
      <c r="K116" s="1017">
        <v>601300</v>
      </c>
      <c r="L116" s="1015" t="s">
        <v>352</v>
      </c>
    </row>
    <row r="117" spans="1:12" ht="14.25" customHeight="1" x14ac:dyDescent="0.2">
      <c r="A117" s="1015" t="s">
        <v>585</v>
      </c>
      <c r="B117" s="158" t="s">
        <v>586</v>
      </c>
      <c r="C117" s="1017">
        <v>4</v>
      </c>
      <c r="D117" s="1018">
        <v>38.950000000000003</v>
      </c>
      <c r="E117" s="1019">
        <v>45.97</v>
      </c>
      <c r="F117" s="1025">
        <v>81016</v>
      </c>
      <c r="G117" s="1021">
        <v>95617.600000000006</v>
      </c>
      <c r="H117" s="1017">
        <v>1002</v>
      </c>
      <c r="I117" s="1022">
        <v>0.64</v>
      </c>
      <c r="J117" s="1017">
        <v>7</v>
      </c>
      <c r="K117" s="1017">
        <v>601300</v>
      </c>
      <c r="L117" s="1015" t="s">
        <v>352</v>
      </c>
    </row>
    <row r="118" spans="1:12" ht="14.25" customHeight="1" x14ac:dyDescent="0.2">
      <c r="A118" s="1015" t="s">
        <v>587</v>
      </c>
      <c r="B118" s="158" t="s">
        <v>588</v>
      </c>
      <c r="C118" s="1017">
        <v>5</v>
      </c>
      <c r="D118" s="1018">
        <v>45.98</v>
      </c>
      <c r="E118" s="1019">
        <v>64.900000000000006</v>
      </c>
      <c r="F118" s="1025">
        <v>95638.399999999994</v>
      </c>
      <c r="G118" s="1021">
        <v>134992</v>
      </c>
      <c r="H118" s="1017">
        <v>1002</v>
      </c>
      <c r="I118" s="1022">
        <v>0.64</v>
      </c>
      <c r="J118" s="1017">
        <v>7</v>
      </c>
      <c r="K118" s="1017">
        <v>601300</v>
      </c>
      <c r="L118" s="1015" t="s">
        <v>352</v>
      </c>
    </row>
    <row r="119" spans="1:12" ht="14.25" customHeight="1" x14ac:dyDescent="0.2">
      <c r="A119" s="1015" t="s">
        <v>589</v>
      </c>
      <c r="B119" s="158" t="s">
        <v>590</v>
      </c>
      <c r="C119" s="1017">
        <v>6</v>
      </c>
      <c r="D119" s="1018">
        <v>64.91</v>
      </c>
      <c r="E119" s="1019">
        <v>130</v>
      </c>
      <c r="F119" s="1025">
        <v>135012.79999999999</v>
      </c>
      <c r="G119" s="1021">
        <v>270400</v>
      </c>
      <c r="H119" s="1017">
        <v>1002</v>
      </c>
      <c r="I119" s="1022">
        <v>0.64</v>
      </c>
      <c r="J119" s="1017">
        <v>7</v>
      </c>
      <c r="K119" s="1017">
        <v>601300</v>
      </c>
      <c r="L119" s="1015" t="s">
        <v>352</v>
      </c>
    </row>
    <row r="120" spans="1:12" ht="14.25" customHeight="1" x14ac:dyDescent="0.2">
      <c r="A120" s="1015" t="s">
        <v>591</v>
      </c>
      <c r="B120" s="1016" t="s">
        <v>592</v>
      </c>
      <c r="C120" s="1017">
        <v>0</v>
      </c>
      <c r="D120" s="1018">
        <v>21.84</v>
      </c>
      <c r="E120" s="1019">
        <v>33.53</v>
      </c>
      <c r="F120" s="1020">
        <v>45427.199999999997</v>
      </c>
      <c r="G120" s="1021">
        <v>69742.399999999994</v>
      </c>
      <c r="H120" s="1017">
        <v>1002</v>
      </c>
      <c r="I120" s="1022">
        <v>0.64</v>
      </c>
      <c r="J120" s="1017">
        <v>2</v>
      </c>
      <c r="K120" s="1017">
        <v>601300</v>
      </c>
      <c r="L120" s="1015" t="s">
        <v>352</v>
      </c>
    </row>
    <row r="121" spans="1:12" ht="14.25" customHeight="1" x14ac:dyDescent="0.2">
      <c r="A121" s="1015" t="s">
        <v>593</v>
      </c>
      <c r="B121" s="1016" t="s">
        <v>594</v>
      </c>
      <c r="C121" s="1017">
        <v>1</v>
      </c>
      <c r="D121" s="1018">
        <v>33.54</v>
      </c>
      <c r="E121" s="1019">
        <v>48.67</v>
      </c>
      <c r="F121" s="1020">
        <v>69763.199999999997</v>
      </c>
      <c r="G121" s="1021">
        <v>101233.60000000001</v>
      </c>
      <c r="H121" s="1017">
        <v>1002</v>
      </c>
      <c r="I121" s="1022">
        <v>0.64</v>
      </c>
      <c r="J121" s="1017">
        <v>2</v>
      </c>
      <c r="K121" s="1017">
        <v>601300</v>
      </c>
      <c r="L121" s="1015" t="s">
        <v>352</v>
      </c>
    </row>
    <row r="122" spans="1:12" ht="14.25" customHeight="1" x14ac:dyDescent="0.2">
      <c r="A122" s="1015" t="s">
        <v>595</v>
      </c>
      <c r="B122" s="1016" t="s">
        <v>596</v>
      </c>
      <c r="C122" s="1017">
        <v>2</v>
      </c>
      <c r="D122" s="1018">
        <v>48.68</v>
      </c>
      <c r="E122" s="1019">
        <v>62.73</v>
      </c>
      <c r="F122" s="1020">
        <v>101254.39999999999</v>
      </c>
      <c r="G122" s="1021">
        <v>130478.39999999999</v>
      </c>
      <c r="H122" s="1017">
        <v>1002</v>
      </c>
      <c r="I122" s="1022">
        <v>0.64</v>
      </c>
      <c r="J122" s="1017">
        <v>2</v>
      </c>
      <c r="K122" s="1017">
        <v>601300</v>
      </c>
      <c r="L122" s="1015" t="s">
        <v>352</v>
      </c>
    </row>
    <row r="123" spans="1:12" ht="14.25" customHeight="1" x14ac:dyDescent="0.2">
      <c r="A123" s="1015" t="s">
        <v>597</v>
      </c>
      <c r="B123" s="1016" t="s">
        <v>598</v>
      </c>
      <c r="C123" s="1017">
        <v>3</v>
      </c>
      <c r="D123" s="1018">
        <v>62.74</v>
      </c>
      <c r="E123" s="1019">
        <v>67.05</v>
      </c>
      <c r="F123" s="1020">
        <v>130499.2</v>
      </c>
      <c r="G123" s="1021">
        <v>139464</v>
      </c>
      <c r="H123" s="1017">
        <v>1002</v>
      </c>
      <c r="I123" s="1022">
        <v>0.64</v>
      </c>
      <c r="J123" s="1017">
        <v>2</v>
      </c>
      <c r="K123" s="1017">
        <v>601300</v>
      </c>
      <c r="L123" s="1015" t="s">
        <v>352</v>
      </c>
    </row>
    <row r="124" spans="1:12" ht="14.25" customHeight="1" x14ac:dyDescent="0.2">
      <c r="A124" s="1015" t="s">
        <v>599</v>
      </c>
      <c r="B124" s="158" t="s">
        <v>600</v>
      </c>
      <c r="C124" s="1017">
        <v>1</v>
      </c>
      <c r="D124" s="1018">
        <v>50</v>
      </c>
      <c r="E124" s="1019">
        <v>250</v>
      </c>
      <c r="F124" s="1020">
        <v>104000</v>
      </c>
      <c r="G124" s="1021">
        <v>520000</v>
      </c>
      <c r="H124" s="1017">
        <v>1002</v>
      </c>
      <c r="I124" s="1022">
        <v>0.64</v>
      </c>
      <c r="J124" s="1017">
        <v>2</v>
      </c>
      <c r="K124" s="1017">
        <v>601300</v>
      </c>
      <c r="L124" s="1015" t="s">
        <v>352</v>
      </c>
    </row>
    <row r="125" spans="1:12" ht="14.25" customHeight="1" x14ac:dyDescent="0.2">
      <c r="A125" s="1015" t="s">
        <v>601</v>
      </c>
      <c r="B125" s="1016" t="s">
        <v>602</v>
      </c>
      <c r="C125" s="1017">
        <v>1</v>
      </c>
      <c r="D125" s="1018">
        <v>16</v>
      </c>
      <c r="E125" s="1019">
        <v>19.47</v>
      </c>
      <c r="F125" s="1020">
        <v>33280</v>
      </c>
      <c r="G125" s="1021">
        <v>40497.599999999999</v>
      </c>
      <c r="H125" s="1017">
        <v>1002</v>
      </c>
      <c r="I125" s="1022">
        <v>0.64</v>
      </c>
      <c r="J125" s="1017">
        <v>9</v>
      </c>
      <c r="K125" s="1017">
        <v>601300</v>
      </c>
      <c r="L125" s="1015" t="s">
        <v>352</v>
      </c>
    </row>
    <row r="126" spans="1:12" ht="14.25" customHeight="1" x14ac:dyDescent="0.2">
      <c r="A126" s="1015" t="s">
        <v>603</v>
      </c>
      <c r="B126" s="1016" t="s">
        <v>604</v>
      </c>
      <c r="C126" s="1017">
        <v>1</v>
      </c>
      <c r="D126" s="1018">
        <v>19.760000000000002</v>
      </c>
      <c r="E126" s="1019">
        <v>27.04</v>
      </c>
      <c r="F126" s="1020">
        <v>41100.800000000003</v>
      </c>
      <c r="G126" s="1021">
        <v>56243.199999999997</v>
      </c>
      <c r="H126" s="1017">
        <v>1007</v>
      </c>
      <c r="I126" s="1022">
        <v>5.16</v>
      </c>
      <c r="J126" s="1017">
        <v>6</v>
      </c>
      <c r="K126" s="1017">
        <v>601300</v>
      </c>
      <c r="L126" s="1015" t="s">
        <v>352</v>
      </c>
    </row>
    <row r="127" spans="1:12" ht="14.25" customHeight="1" x14ac:dyDescent="0.2">
      <c r="A127" s="1015" t="s">
        <v>605</v>
      </c>
      <c r="B127" s="1016" t="s">
        <v>606</v>
      </c>
      <c r="C127" s="1017">
        <v>2</v>
      </c>
      <c r="D127" s="1018">
        <v>27.05</v>
      </c>
      <c r="E127" s="1019">
        <v>33.53</v>
      </c>
      <c r="F127" s="1020">
        <v>56264</v>
      </c>
      <c r="G127" s="1021">
        <v>69742.399999999994</v>
      </c>
      <c r="H127" s="1017">
        <v>1007</v>
      </c>
      <c r="I127" s="1022">
        <v>5.16</v>
      </c>
      <c r="J127" s="1017">
        <v>6</v>
      </c>
      <c r="K127" s="1017">
        <v>601300</v>
      </c>
      <c r="L127" s="1015" t="s">
        <v>352</v>
      </c>
    </row>
    <row r="128" spans="1:12" ht="14.25" customHeight="1" x14ac:dyDescent="0.2">
      <c r="A128" s="1015" t="s">
        <v>607</v>
      </c>
      <c r="B128" s="1016" t="s">
        <v>608</v>
      </c>
      <c r="C128" s="1017">
        <v>3</v>
      </c>
      <c r="D128" s="1018">
        <v>33.54</v>
      </c>
      <c r="E128" s="1019">
        <v>38.94</v>
      </c>
      <c r="F128" s="1020">
        <v>69763.199999999997</v>
      </c>
      <c r="G128" s="1021">
        <v>80995.199999999997</v>
      </c>
      <c r="H128" s="1017">
        <v>1007</v>
      </c>
      <c r="I128" s="1022">
        <v>5.16</v>
      </c>
      <c r="J128" s="1017">
        <v>6</v>
      </c>
      <c r="K128" s="1017">
        <v>601300</v>
      </c>
      <c r="L128" s="1015" t="s">
        <v>352</v>
      </c>
    </row>
    <row r="129" spans="1:12" ht="14.25" customHeight="1" x14ac:dyDescent="0.2">
      <c r="A129" s="1015" t="s">
        <v>609</v>
      </c>
      <c r="B129" s="1016" t="s">
        <v>610</v>
      </c>
      <c r="C129" s="1017">
        <v>1</v>
      </c>
      <c r="D129" s="1018">
        <v>16</v>
      </c>
      <c r="E129" s="1019">
        <v>18.93</v>
      </c>
      <c r="F129" s="1020">
        <v>33280</v>
      </c>
      <c r="G129" s="1021">
        <v>39374.400000000001</v>
      </c>
      <c r="H129" s="1017">
        <v>1002</v>
      </c>
      <c r="I129" s="1022">
        <v>0.64</v>
      </c>
      <c r="J129" s="1017">
        <v>9</v>
      </c>
      <c r="K129" s="1017">
        <v>601300</v>
      </c>
      <c r="L129" s="1015" t="s">
        <v>352</v>
      </c>
    </row>
    <row r="130" spans="1:12" ht="14.25" customHeight="1" x14ac:dyDescent="0.2">
      <c r="A130" s="1039" t="s">
        <v>611</v>
      </c>
      <c r="B130" s="1040" t="s">
        <v>612</v>
      </c>
      <c r="C130" s="1041">
        <v>1</v>
      </c>
      <c r="D130" s="1042">
        <v>16</v>
      </c>
      <c r="E130" s="1043">
        <v>17.309999999999999</v>
      </c>
      <c r="F130" s="1044">
        <v>33280</v>
      </c>
      <c r="G130" s="1045">
        <v>36004.800000000003</v>
      </c>
      <c r="H130" s="1041">
        <v>1002</v>
      </c>
      <c r="I130" s="1046">
        <v>0.64</v>
      </c>
      <c r="J130" s="1041">
        <v>5</v>
      </c>
      <c r="K130" s="1041">
        <v>601303</v>
      </c>
      <c r="L130" s="1039" t="s">
        <v>613</v>
      </c>
    </row>
    <row r="131" spans="1:12" ht="14.25" customHeight="1" x14ac:dyDescent="0.2">
      <c r="A131" s="1039" t="s">
        <v>614</v>
      </c>
      <c r="B131" s="1040" t="s">
        <v>615</v>
      </c>
      <c r="C131" s="1041">
        <v>2</v>
      </c>
      <c r="D131" s="1042">
        <v>17.32</v>
      </c>
      <c r="E131" s="1043">
        <v>19.47</v>
      </c>
      <c r="F131" s="1044">
        <v>36025.599999999999</v>
      </c>
      <c r="G131" s="1045">
        <v>40497.599999999999</v>
      </c>
      <c r="H131" s="1041">
        <v>1002</v>
      </c>
      <c r="I131" s="1046">
        <v>0.64</v>
      </c>
      <c r="J131" s="1041">
        <v>5</v>
      </c>
      <c r="K131" s="1041">
        <v>601303</v>
      </c>
      <c r="L131" s="1039" t="s">
        <v>613</v>
      </c>
    </row>
    <row r="132" spans="1:12" ht="14.25" customHeight="1" x14ac:dyDescent="0.2">
      <c r="A132" s="1039" t="s">
        <v>616</v>
      </c>
      <c r="B132" s="1040" t="s">
        <v>617</v>
      </c>
      <c r="C132" s="1041">
        <v>3</v>
      </c>
      <c r="D132" s="1042">
        <v>19.48</v>
      </c>
      <c r="E132" s="1043">
        <v>22.71</v>
      </c>
      <c r="F132" s="1044">
        <v>40518.400000000001</v>
      </c>
      <c r="G132" s="1045">
        <v>47236.800000000003</v>
      </c>
      <c r="H132" s="1041">
        <v>1002</v>
      </c>
      <c r="I132" s="1046">
        <v>0.64</v>
      </c>
      <c r="J132" s="1041">
        <v>5</v>
      </c>
      <c r="K132" s="1041">
        <v>601303</v>
      </c>
      <c r="L132" s="1039" t="s">
        <v>613</v>
      </c>
    </row>
    <row r="133" spans="1:12" ht="14.25" customHeight="1" x14ac:dyDescent="0.2">
      <c r="A133" s="1015" t="s">
        <v>618</v>
      </c>
      <c r="B133" s="158" t="s">
        <v>619</v>
      </c>
      <c r="C133" s="1017">
        <v>1</v>
      </c>
      <c r="D133" s="1018">
        <v>16</v>
      </c>
      <c r="E133" s="1019">
        <v>17.309999999999999</v>
      </c>
      <c r="F133" s="1020">
        <v>33280</v>
      </c>
      <c r="G133" s="1021">
        <v>36004.800000000003</v>
      </c>
      <c r="H133" s="1017">
        <v>1001</v>
      </c>
      <c r="I133" s="1022">
        <v>0.27</v>
      </c>
      <c r="J133" s="1017">
        <v>5</v>
      </c>
      <c r="K133" s="1017">
        <v>601303</v>
      </c>
      <c r="L133" s="1015" t="s">
        <v>613</v>
      </c>
    </row>
    <row r="134" spans="1:12" ht="14.25" customHeight="1" x14ac:dyDescent="0.2">
      <c r="A134" s="1015" t="s">
        <v>620</v>
      </c>
      <c r="B134" s="158" t="s">
        <v>621</v>
      </c>
      <c r="C134" s="1017">
        <v>2</v>
      </c>
      <c r="D134" s="1018">
        <v>17.32</v>
      </c>
      <c r="E134" s="1019">
        <v>19.47</v>
      </c>
      <c r="F134" s="1020">
        <v>36025.599999999999</v>
      </c>
      <c r="G134" s="1021">
        <v>40497.599999999999</v>
      </c>
      <c r="H134" s="1017">
        <v>1001</v>
      </c>
      <c r="I134" s="1022">
        <v>0.27</v>
      </c>
      <c r="J134" s="1017">
        <v>5</v>
      </c>
      <c r="K134" s="1017">
        <v>601303</v>
      </c>
      <c r="L134" s="1015" t="s">
        <v>613</v>
      </c>
    </row>
    <row r="135" spans="1:12" ht="14.25" customHeight="1" x14ac:dyDescent="0.2">
      <c r="A135" s="1015" t="s">
        <v>622</v>
      </c>
      <c r="B135" s="158" t="s">
        <v>623</v>
      </c>
      <c r="C135" s="1017">
        <v>3</v>
      </c>
      <c r="D135" s="1018">
        <v>19.48</v>
      </c>
      <c r="E135" s="1019">
        <v>22.71</v>
      </c>
      <c r="F135" s="1020">
        <v>40518.400000000001</v>
      </c>
      <c r="G135" s="1021">
        <v>47236.800000000003</v>
      </c>
      <c r="H135" s="1017">
        <v>1001</v>
      </c>
      <c r="I135" s="1022">
        <v>0.27</v>
      </c>
      <c r="J135" s="1017">
        <v>5</v>
      </c>
      <c r="K135" s="1017">
        <v>601303</v>
      </c>
      <c r="L135" s="1015" t="s">
        <v>613</v>
      </c>
    </row>
    <row r="136" spans="1:12" ht="14.25" customHeight="1" x14ac:dyDescent="0.2">
      <c r="A136" s="1015" t="s">
        <v>624</v>
      </c>
      <c r="B136" s="1016" t="s">
        <v>625</v>
      </c>
      <c r="C136" s="1017">
        <v>1</v>
      </c>
      <c r="D136" s="1018">
        <v>16</v>
      </c>
      <c r="E136" s="1019">
        <v>19.47</v>
      </c>
      <c r="F136" s="1020">
        <v>33280</v>
      </c>
      <c r="G136" s="1021">
        <v>40497.599999999999</v>
      </c>
      <c r="H136" s="1017">
        <v>1002</v>
      </c>
      <c r="I136" s="1022">
        <v>0.64</v>
      </c>
      <c r="J136" s="1017">
        <v>9</v>
      </c>
      <c r="K136" s="1017">
        <v>601300</v>
      </c>
      <c r="L136" s="1015" t="s">
        <v>352</v>
      </c>
    </row>
    <row r="137" spans="1:12" ht="14.25" customHeight="1" x14ac:dyDescent="0.2">
      <c r="A137" s="1015" t="s">
        <v>626</v>
      </c>
      <c r="B137" s="158" t="s">
        <v>627</v>
      </c>
      <c r="C137" s="1017">
        <v>1</v>
      </c>
      <c r="D137" s="1015" t="s">
        <v>388</v>
      </c>
      <c r="E137" s="1024" t="s">
        <v>388</v>
      </c>
      <c r="F137" s="1024" t="s">
        <v>389</v>
      </c>
      <c r="G137" s="1015" t="s">
        <v>389</v>
      </c>
      <c r="H137" s="1017">
        <v>9999</v>
      </c>
      <c r="I137" s="1015" t="s">
        <v>390</v>
      </c>
      <c r="J137" s="1015" t="s">
        <v>390</v>
      </c>
      <c r="K137" s="1017">
        <v>601300</v>
      </c>
      <c r="L137" s="1015" t="s">
        <v>352</v>
      </c>
    </row>
  </sheetData>
  <sheetProtection selectLockedCells="1" selectUnlockedCells="1"/>
  <mergeCells count="2">
    <mergeCell ref="A1:B1"/>
    <mergeCell ref="I1:L1"/>
  </mergeCells>
  <pageMargins left="0.25" right="0.25" top="0.25" bottom="0.25" header="0.05" footer="0.05"/>
  <pageSetup scale="96"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9" tint="-0.249977111117893"/>
  </sheetPr>
  <dimension ref="A2:AK14"/>
  <sheetViews>
    <sheetView showGridLines="0" workbookViewId="0">
      <selection activeCell="N25" sqref="N25"/>
    </sheetView>
  </sheetViews>
  <sheetFormatPr defaultRowHeight="12.75" x14ac:dyDescent="0.2"/>
  <cols>
    <col min="1" max="1" width="22.140625" customWidth="1"/>
    <col min="2" max="2" width="17.140625" customWidth="1"/>
    <col min="4" max="4" width="9.7109375" customWidth="1"/>
  </cols>
  <sheetData>
    <row r="2" spans="1:37" ht="12.75" customHeight="1" x14ac:dyDescent="0.2">
      <c r="A2" s="1094" t="s">
        <v>633</v>
      </c>
      <c r="B2" s="1094"/>
      <c r="C2" s="1094"/>
      <c r="D2" s="1094"/>
      <c r="E2" s="1094"/>
      <c r="F2" s="1094"/>
      <c r="G2" s="1094"/>
      <c r="H2" s="1094"/>
      <c r="I2" s="1094"/>
      <c r="J2" s="1094"/>
      <c r="K2" s="1094"/>
      <c r="L2" s="1094"/>
      <c r="M2" s="1094"/>
      <c r="N2" s="1094"/>
      <c r="O2" s="1094"/>
      <c r="P2" s="1094"/>
      <c r="Q2" s="262"/>
      <c r="R2" s="262"/>
      <c r="S2" s="262"/>
      <c r="T2" s="262"/>
      <c r="U2" s="262"/>
      <c r="V2" s="262"/>
      <c r="W2" s="262"/>
      <c r="X2" s="262"/>
      <c r="Y2" s="262"/>
      <c r="Z2" s="262"/>
      <c r="AA2" s="262"/>
      <c r="AB2" s="262"/>
      <c r="AC2" s="262"/>
      <c r="AD2" s="262"/>
      <c r="AE2" s="7"/>
      <c r="AF2" s="7"/>
      <c r="AG2" s="7"/>
      <c r="AH2" s="7"/>
      <c r="AK2" s="289"/>
    </row>
    <row r="3" spans="1:37" ht="12.75" customHeight="1" x14ac:dyDescent="0.2">
      <c r="A3" s="1094"/>
      <c r="B3" s="1094"/>
      <c r="C3" s="1094"/>
      <c r="D3" s="1094"/>
      <c r="E3" s="1094"/>
      <c r="F3" s="1094"/>
      <c r="G3" s="1094"/>
      <c r="H3" s="1094"/>
      <c r="I3" s="1094"/>
      <c r="J3" s="1094"/>
      <c r="K3" s="1094"/>
      <c r="L3" s="1094"/>
      <c r="M3" s="1094"/>
      <c r="N3" s="1094"/>
      <c r="O3" s="1094"/>
      <c r="P3" s="1094"/>
      <c r="Q3" s="262"/>
      <c r="R3" s="262"/>
      <c r="S3" s="178"/>
      <c r="T3" s="178"/>
      <c r="U3" s="178"/>
      <c r="V3" s="178"/>
      <c r="W3" s="178"/>
      <c r="X3" s="178"/>
      <c r="Y3" s="178"/>
      <c r="Z3" s="178"/>
      <c r="AA3" s="178"/>
      <c r="AB3" s="178"/>
      <c r="AC3" s="178"/>
      <c r="AD3" s="178"/>
      <c r="AE3" s="7"/>
      <c r="AF3" s="7"/>
      <c r="AG3" s="7"/>
      <c r="AH3" s="7"/>
      <c r="AK3" s="289"/>
    </row>
    <row r="4" spans="1:37" ht="12.75" customHeight="1" x14ac:dyDescent="0.2">
      <c r="A4" s="178"/>
      <c r="B4" s="178"/>
      <c r="C4" s="178"/>
      <c r="D4" s="178"/>
      <c r="E4" s="178"/>
      <c r="F4" s="178"/>
      <c r="G4" s="178"/>
      <c r="H4" s="178"/>
      <c r="I4" s="178"/>
      <c r="J4" s="178"/>
      <c r="K4" s="178"/>
      <c r="L4" s="178"/>
      <c r="M4" s="178"/>
      <c r="N4" s="178"/>
      <c r="O4" s="178"/>
      <c r="P4" s="178"/>
      <c r="Q4" s="262"/>
      <c r="R4" s="262"/>
      <c r="S4" s="178"/>
      <c r="T4" s="178"/>
      <c r="U4" s="178"/>
      <c r="V4" s="178"/>
      <c r="W4" s="178"/>
      <c r="X4" s="178"/>
      <c r="Y4" s="178"/>
      <c r="Z4" s="178"/>
      <c r="AA4" s="178"/>
      <c r="AB4" s="178"/>
      <c r="AC4" s="178"/>
      <c r="AD4" s="178"/>
      <c r="AE4" s="7"/>
      <c r="AF4" s="7"/>
      <c r="AG4" s="7"/>
      <c r="AH4" s="7"/>
      <c r="AK4" s="289"/>
    </row>
    <row r="5" spans="1:37" ht="7.5" customHeight="1" x14ac:dyDescent="0.2">
      <c r="A5" s="487"/>
      <c r="B5" s="288"/>
      <c r="C5" s="288"/>
      <c r="D5" s="288"/>
      <c r="E5" s="486"/>
      <c r="F5" s="288"/>
      <c r="G5" s="288"/>
      <c r="H5" s="288"/>
      <c r="I5" s="288"/>
      <c r="J5" s="288"/>
      <c r="K5" s="288"/>
      <c r="L5" s="288"/>
      <c r="M5" s="288"/>
      <c r="N5" s="288"/>
      <c r="O5" s="288"/>
      <c r="P5" s="288"/>
      <c r="Q5" s="288"/>
      <c r="R5" s="288"/>
      <c r="S5" s="288"/>
      <c r="T5" s="288"/>
      <c r="U5" s="288"/>
      <c r="V5" s="288"/>
      <c r="W5" s="288"/>
      <c r="X5" s="288"/>
      <c r="Y5" s="288"/>
      <c r="Z5" s="288"/>
      <c r="AA5" s="288"/>
      <c r="AB5" s="178"/>
      <c r="AC5" s="178"/>
      <c r="AD5" s="178"/>
      <c r="AE5" s="7"/>
      <c r="AF5" s="7"/>
      <c r="AG5" s="7"/>
      <c r="AH5" s="7"/>
      <c r="AK5" s="289"/>
    </row>
    <row r="6" spans="1:37" ht="15" x14ac:dyDescent="0.2">
      <c r="A6" s="412" t="s">
        <v>201</v>
      </c>
      <c r="B6" s="288"/>
      <c r="C6" s="288"/>
      <c r="D6" s="288"/>
      <c r="E6" s="486"/>
      <c r="F6" s="288"/>
      <c r="G6" s="288"/>
      <c r="H6" s="288"/>
      <c r="I6" s="288"/>
      <c r="J6" s="288"/>
      <c r="K6" s="288"/>
      <c r="L6" s="288"/>
      <c r="M6" s="288"/>
      <c r="N6" s="288"/>
      <c r="O6" s="288"/>
      <c r="P6" s="288"/>
      <c r="Q6" s="288"/>
      <c r="R6" s="288"/>
      <c r="S6" s="288"/>
      <c r="T6" s="288"/>
      <c r="U6" s="288"/>
      <c r="V6" s="288"/>
      <c r="W6" s="288"/>
      <c r="X6" s="288"/>
      <c r="Y6" s="288"/>
      <c r="Z6" s="288"/>
      <c r="AA6" s="288"/>
      <c r="AB6" s="178"/>
      <c r="AC6" s="178"/>
      <c r="AD6" s="178"/>
      <c r="AE6" s="7"/>
      <c r="AF6" s="7"/>
      <c r="AG6" s="7"/>
      <c r="AH6" s="7"/>
      <c r="AK6" s="289"/>
    </row>
    <row r="7" spans="1:37" ht="16.5" hidden="1" customHeight="1" x14ac:dyDescent="0.2">
      <c r="A7" s="413" t="s">
        <v>202</v>
      </c>
      <c r="B7" s="64" t="s">
        <v>203</v>
      </c>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178"/>
      <c r="AC7" s="178"/>
      <c r="AD7" s="178"/>
      <c r="AE7" s="7"/>
      <c r="AF7" s="7"/>
      <c r="AG7" s="7"/>
      <c r="AH7" s="7"/>
      <c r="AK7" s="289"/>
    </row>
    <row r="8" spans="1:37" ht="3.75" customHeight="1" x14ac:dyDescent="0.2">
      <c r="A8" s="413"/>
      <c r="B8" s="64"/>
      <c r="C8" s="288"/>
      <c r="D8" s="288"/>
      <c r="E8" s="288"/>
      <c r="F8" s="288"/>
      <c r="G8" s="288"/>
      <c r="H8" s="288"/>
      <c r="I8" s="288"/>
      <c r="J8" s="288"/>
      <c r="K8" s="288"/>
      <c r="L8" s="288"/>
      <c r="M8" s="288"/>
      <c r="N8" s="288"/>
      <c r="O8" s="288"/>
      <c r="P8" s="288"/>
      <c r="Q8" s="288"/>
      <c r="R8" s="288"/>
      <c r="S8" s="288"/>
      <c r="T8" s="288"/>
      <c r="U8" s="288"/>
      <c r="V8" s="288"/>
      <c r="W8" s="288"/>
      <c r="X8" s="288"/>
      <c r="Y8" s="288"/>
      <c r="Z8" s="288"/>
      <c r="AA8" s="288"/>
      <c r="AB8" s="178"/>
      <c r="AC8" s="178"/>
      <c r="AD8" s="178"/>
      <c r="AE8" s="7"/>
      <c r="AF8" s="7"/>
      <c r="AG8" s="7"/>
      <c r="AH8" s="7"/>
      <c r="AK8" s="289"/>
    </row>
    <row r="9" spans="1:37" ht="15" x14ac:dyDescent="0.2">
      <c r="A9" s="413" t="s">
        <v>631</v>
      </c>
      <c r="B9" s="64" t="s">
        <v>632</v>
      </c>
      <c r="C9" s="288"/>
      <c r="D9" s="288"/>
      <c r="E9" s="288"/>
      <c r="F9" s="288"/>
      <c r="G9" s="288"/>
      <c r="H9" s="288"/>
      <c r="I9" s="288"/>
      <c r="J9" s="288"/>
      <c r="K9" s="288"/>
      <c r="L9" s="288"/>
      <c r="M9" s="288"/>
      <c r="N9" s="288"/>
      <c r="O9" s="288"/>
      <c r="P9" s="288"/>
      <c r="Q9" s="288"/>
      <c r="R9" s="288"/>
      <c r="S9" s="288"/>
      <c r="T9" s="288"/>
      <c r="U9" s="288"/>
      <c r="V9" s="288"/>
      <c r="W9" s="288"/>
      <c r="X9" s="288"/>
      <c r="Y9" s="288"/>
      <c r="Z9" s="288"/>
      <c r="AA9" s="288"/>
      <c r="AB9" s="178"/>
      <c r="AC9" s="178"/>
      <c r="AD9" s="178"/>
      <c r="AE9" s="7"/>
      <c r="AF9" s="7"/>
      <c r="AG9" s="7"/>
      <c r="AH9" s="7"/>
      <c r="AK9" s="289"/>
    </row>
    <row r="12" spans="1:37" ht="12.75" customHeight="1" x14ac:dyDescent="0.2">
      <c r="A12" s="289" t="s">
        <v>204</v>
      </c>
      <c r="B12" s="1093" t="s">
        <v>205</v>
      </c>
      <c r="C12" s="1093"/>
      <c r="D12" s="1093"/>
      <c r="E12" s="1093"/>
      <c r="F12" s="1093"/>
      <c r="G12" s="1093"/>
      <c r="H12" s="1093"/>
      <c r="I12" s="1093"/>
      <c r="J12" s="1093"/>
      <c r="K12" s="1093"/>
      <c r="L12" s="1093"/>
      <c r="M12" s="1093"/>
      <c r="N12" s="1093"/>
      <c r="O12" s="1093"/>
      <c r="P12" s="1093"/>
      <c r="Q12" s="1093"/>
      <c r="R12" s="1093"/>
      <c r="S12" s="1093"/>
      <c r="T12" s="1093"/>
      <c r="U12" s="1093"/>
    </row>
    <row r="13" spans="1:37" x14ac:dyDescent="0.2">
      <c r="B13" s="1093"/>
      <c r="C13" s="1093"/>
      <c r="D13" s="1093"/>
      <c r="E13" s="1093"/>
      <c r="F13" s="1093"/>
      <c r="G13" s="1093"/>
      <c r="H13" s="1093"/>
      <c r="I13" s="1093"/>
      <c r="J13" s="1093"/>
      <c r="K13" s="1093"/>
      <c r="L13" s="1093"/>
      <c r="M13" s="1093"/>
      <c r="N13" s="1093"/>
      <c r="O13" s="1093"/>
      <c r="P13" s="1093"/>
      <c r="Q13" s="1093"/>
      <c r="R13" s="1093"/>
      <c r="S13" s="1093"/>
      <c r="T13" s="1093"/>
      <c r="U13" s="1093"/>
    </row>
    <row r="14" spans="1:37" x14ac:dyDescent="0.2">
      <c r="B14" s="1093"/>
      <c r="C14" s="1093"/>
      <c r="D14" s="1093"/>
      <c r="E14" s="1093"/>
      <c r="F14" s="1093"/>
      <c r="G14" s="1093"/>
      <c r="H14" s="1093"/>
      <c r="I14" s="1093"/>
      <c r="J14" s="1093"/>
      <c r="K14" s="1093"/>
      <c r="L14" s="1093"/>
      <c r="M14" s="1093"/>
      <c r="N14" s="1093"/>
      <c r="O14" s="1093"/>
      <c r="P14" s="1093"/>
      <c r="Q14" s="1093"/>
      <c r="R14" s="1093"/>
      <c r="S14" s="1093"/>
      <c r="T14" s="1093"/>
      <c r="U14" s="1093"/>
    </row>
  </sheetData>
  <mergeCells count="2">
    <mergeCell ref="A2:P3"/>
    <mergeCell ref="B12:U1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Z41"/>
  <sheetViews>
    <sheetView showGridLines="0" zoomScaleNormal="100" workbookViewId="0">
      <selection activeCell="Z27" sqref="Z27"/>
    </sheetView>
  </sheetViews>
  <sheetFormatPr defaultRowHeight="12.75" x14ac:dyDescent="0.2"/>
  <cols>
    <col min="1" max="2" width="1.140625" customWidth="1"/>
    <col min="3" max="3" width="11.7109375" customWidth="1"/>
    <col min="4" max="4" width="0.7109375" customWidth="1"/>
    <col min="5" max="5" width="19" customWidth="1"/>
    <col min="6" max="6" width="0.5703125" customWidth="1"/>
    <col min="7" max="7" width="14.85546875" customWidth="1"/>
    <col min="8" max="8" width="0.42578125" customWidth="1"/>
    <col min="9" max="9" width="15.85546875" customWidth="1"/>
    <col min="10" max="10" width="0.5703125" customWidth="1"/>
    <col min="11" max="11" width="14.28515625" customWidth="1"/>
    <col min="12" max="12" width="1.28515625" customWidth="1"/>
    <col min="13" max="13" width="10.42578125" customWidth="1"/>
    <col min="14" max="14" width="0.42578125" customWidth="1"/>
    <col min="15" max="15" width="9.7109375" customWidth="1"/>
    <col min="16" max="16" width="0.42578125" customWidth="1"/>
    <col min="17" max="17" width="9.140625" customWidth="1"/>
    <col min="18" max="18" width="0.28515625" customWidth="1"/>
    <col min="19" max="19" width="9" customWidth="1"/>
    <col min="20" max="20" width="0.42578125" customWidth="1"/>
    <col min="21" max="21" width="9.140625" customWidth="1"/>
    <col min="22" max="22" width="0.42578125" customWidth="1"/>
    <col min="23" max="23" width="11.28515625" customWidth="1"/>
    <col min="24" max="24" width="1" customWidth="1"/>
    <col min="25" max="25" width="3" customWidth="1"/>
    <col min="26" max="26" width="28.140625" customWidth="1"/>
    <col min="39" max="39" width="9.140625" customWidth="1"/>
    <col min="40" max="40" width="12.28515625" customWidth="1"/>
    <col min="41" max="41" width="9.5703125" customWidth="1"/>
    <col min="42" max="42" width="16.85546875" customWidth="1"/>
    <col min="254" max="255" width="1.140625" customWidth="1"/>
    <col min="256" max="256" width="11.7109375" customWidth="1"/>
    <col min="257" max="257" width="0.7109375" customWidth="1"/>
    <col min="258" max="258" width="19" customWidth="1"/>
    <col min="259" max="259" width="0.5703125" customWidth="1"/>
    <col min="260" max="260" width="14.85546875" customWidth="1"/>
    <col min="261" max="261" width="0.42578125" customWidth="1"/>
    <col min="262" max="262" width="15.85546875" customWidth="1"/>
    <col min="263" max="263" width="0.5703125" customWidth="1"/>
    <col min="264" max="264" width="14.28515625" customWidth="1"/>
    <col min="265" max="265" width="1.28515625" customWidth="1"/>
    <col min="266" max="266" width="10.42578125" customWidth="1"/>
    <col min="267" max="267" width="0.42578125" customWidth="1"/>
    <col min="268" max="268" width="9.7109375" customWidth="1"/>
    <col min="269" max="269" width="0.42578125" customWidth="1"/>
    <col min="270" max="270" width="9.140625" customWidth="1"/>
    <col min="271" max="271" width="0.28515625" customWidth="1"/>
    <col min="272" max="272" width="9" customWidth="1"/>
    <col min="273" max="273" width="0.42578125" customWidth="1"/>
    <col min="274" max="274" width="9.140625" customWidth="1"/>
    <col min="275" max="275" width="0.42578125" customWidth="1"/>
    <col min="276" max="276" width="11.28515625" customWidth="1"/>
    <col min="277" max="277" width="1" customWidth="1"/>
    <col min="510" max="511" width="1.140625" customWidth="1"/>
    <col min="512" max="512" width="11.7109375" customWidth="1"/>
    <col min="513" max="513" width="0.7109375" customWidth="1"/>
    <col min="514" max="514" width="19" customWidth="1"/>
    <col min="515" max="515" width="0.5703125" customWidth="1"/>
    <col min="516" max="516" width="14.85546875" customWidth="1"/>
    <col min="517" max="517" width="0.42578125" customWidth="1"/>
    <col min="518" max="518" width="15.85546875" customWidth="1"/>
    <col min="519" max="519" width="0.5703125" customWidth="1"/>
    <col min="520" max="520" width="14.28515625" customWidth="1"/>
    <col min="521" max="521" width="1.28515625" customWidth="1"/>
    <col min="522" max="522" width="10.42578125" customWidth="1"/>
    <col min="523" max="523" width="0.42578125" customWidth="1"/>
    <col min="524" max="524" width="9.7109375" customWidth="1"/>
    <col min="525" max="525" width="0.42578125" customWidth="1"/>
    <col min="526" max="526" width="9.140625" customWidth="1"/>
    <col min="527" max="527" width="0.28515625" customWidth="1"/>
    <col min="528" max="528" width="9" customWidth="1"/>
    <col min="529" max="529" width="0.42578125" customWidth="1"/>
    <col min="530" max="530" width="9.140625" customWidth="1"/>
    <col min="531" max="531" width="0.42578125" customWidth="1"/>
    <col min="532" max="532" width="11.28515625" customWidth="1"/>
    <col min="533" max="533" width="1" customWidth="1"/>
    <col min="766" max="767" width="1.140625" customWidth="1"/>
    <col min="768" max="768" width="11.7109375" customWidth="1"/>
    <col min="769" max="769" width="0.7109375" customWidth="1"/>
    <col min="770" max="770" width="19" customWidth="1"/>
    <col min="771" max="771" width="0.5703125" customWidth="1"/>
    <col min="772" max="772" width="14.85546875" customWidth="1"/>
    <col min="773" max="773" width="0.42578125" customWidth="1"/>
    <col min="774" max="774" width="15.85546875" customWidth="1"/>
    <col min="775" max="775" width="0.5703125" customWidth="1"/>
    <col min="776" max="776" width="14.28515625" customWidth="1"/>
    <col min="777" max="777" width="1.28515625" customWidth="1"/>
    <col min="778" max="778" width="10.42578125" customWidth="1"/>
    <col min="779" max="779" width="0.42578125" customWidth="1"/>
    <col min="780" max="780" width="9.7109375" customWidth="1"/>
    <col min="781" max="781" width="0.42578125" customWidth="1"/>
    <col min="782" max="782" width="9.140625" customWidth="1"/>
    <col min="783" max="783" width="0.28515625" customWidth="1"/>
    <col min="784" max="784" width="9" customWidth="1"/>
    <col min="785" max="785" width="0.42578125" customWidth="1"/>
    <col min="786" max="786" width="9.140625" customWidth="1"/>
    <col min="787" max="787" width="0.42578125" customWidth="1"/>
    <col min="788" max="788" width="11.28515625" customWidth="1"/>
    <col min="789" max="789" width="1" customWidth="1"/>
    <col min="1022" max="1023" width="1.140625" customWidth="1"/>
    <col min="1024" max="1024" width="11.7109375" customWidth="1"/>
    <col min="1025" max="1025" width="0.7109375" customWidth="1"/>
    <col min="1026" max="1026" width="19" customWidth="1"/>
    <col min="1027" max="1027" width="0.5703125" customWidth="1"/>
    <col min="1028" max="1028" width="14.85546875" customWidth="1"/>
    <col min="1029" max="1029" width="0.42578125" customWidth="1"/>
    <col min="1030" max="1030" width="15.85546875" customWidth="1"/>
    <col min="1031" max="1031" width="0.5703125" customWidth="1"/>
    <col min="1032" max="1032" width="14.28515625" customWidth="1"/>
    <col min="1033" max="1033" width="1.28515625" customWidth="1"/>
    <col min="1034" max="1034" width="10.42578125" customWidth="1"/>
    <col min="1035" max="1035" width="0.42578125" customWidth="1"/>
    <col min="1036" max="1036" width="9.7109375" customWidth="1"/>
    <col min="1037" max="1037" width="0.42578125" customWidth="1"/>
    <col min="1038" max="1038" width="9.140625" customWidth="1"/>
    <col min="1039" max="1039" width="0.28515625" customWidth="1"/>
    <col min="1040" max="1040" width="9" customWidth="1"/>
    <col min="1041" max="1041" width="0.42578125" customWidth="1"/>
    <col min="1042" max="1042" width="9.140625" customWidth="1"/>
    <col min="1043" max="1043" width="0.42578125" customWidth="1"/>
    <col min="1044" max="1044" width="11.28515625" customWidth="1"/>
    <col min="1045" max="1045" width="1" customWidth="1"/>
    <col min="1278" max="1279" width="1.140625" customWidth="1"/>
    <col min="1280" max="1280" width="11.7109375" customWidth="1"/>
    <col min="1281" max="1281" width="0.7109375" customWidth="1"/>
    <col min="1282" max="1282" width="19" customWidth="1"/>
    <col min="1283" max="1283" width="0.5703125" customWidth="1"/>
    <col min="1284" max="1284" width="14.85546875" customWidth="1"/>
    <col min="1285" max="1285" width="0.42578125" customWidth="1"/>
    <col min="1286" max="1286" width="15.85546875" customWidth="1"/>
    <col min="1287" max="1287" width="0.5703125" customWidth="1"/>
    <col min="1288" max="1288" width="14.28515625" customWidth="1"/>
    <col min="1289" max="1289" width="1.28515625" customWidth="1"/>
    <col min="1290" max="1290" width="10.42578125" customWidth="1"/>
    <col min="1291" max="1291" width="0.42578125" customWidth="1"/>
    <col min="1292" max="1292" width="9.7109375" customWidth="1"/>
    <col min="1293" max="1293" width="0.42578125" customWidth="1"/>
    <col min="1294" max="1294" width="9.140625" customWidth="1"/>
    <col min="1295" max="1295" width="0.28515625" customWidth="1"/>
    <col min="1296" max="1296" width="9" customWidth="1"/>
    <col min="1297" max="1297" width="0.42578125" customWidth="1"/>
    <col min="1298" max="1298" width="9.140625" customWidth="1"/>
    <col min="1299" max="1299" width="0.42578125" customWidth="1"/>
    <col min="1300" max="1300" width="11.28515625" customWidth="1"/>
    <col min="1301" max="1301" width="1" customWidth="1"/>
    <col min="1534" max="1535" width="1.140625" customWidth="1"/>
    <col min="1536" max="1536" width="11.7109375" customWidth="1"/>
    <col min="1537" max="1537" width="0.7109375" customWidth="1"/>
    <col min="1538" max="1538" width="19" customWidth="1"/>
    <col min="1539" max="1539" width="0.5703125" customWidth="1"/>
    <col min="1540" max="1540" width="14.85546875" customWidth="1"/>
    <col min="1541" max="1541" width="0.42578125" customWidth="1"/>
    <col min="1542" max="1542" width="15.85546875" customWidth="1"/>
    <col min="1543" max="1543" width="0.5703125" customWidth="1"/>
    <col min="1544" max="1544" width="14.28515625" customWidth="1"/>
    <col min="1545" max="1545" width="1.28515625" customWidth="1"/>
    <col min="1546" max="1546" width="10.42578125" customWidth="1"/>
    <col min="1547" max="1547" width="0.42578125" customWidth="1"/>
    <col min="1548" max="1548" width="9.7109375" customWidth="1"/>
    <col min="1549" max="1549" width="0.42578125" customWidth="1"/>
    <col min="1550" max="1550" width="9.140625" customWidth="1"/>
    <col min="1551" max="1551" width="0.28515625" customWidth="1"/>
    <col min="1552" max="1552" width="9" customWidth="1"/>
    <col min="1553" max="1553" width="0.42578125" customWidth="1"/>
    <col min="1554" max="1554" width="9.140625" customWidth="1"/>
    <col min="1555" max="1555" width="0.42578125" customWidth="1"/>
    <col min="1556" max="1556" width="11.28515625" customWidth="1"/>
    <col min="1557" max="1557" width="1" customWidth="1"/>
    <col min="1790" max="1791" width="1.140625" customWidth="1"/>
    <col min="1792" max="1792" width="11.7109375" customWidth="1"/>
    <col min="1793" max="1793" width="0.7109375" customWidth="1"/>
    <col min="1794" max="1794" width="19" customWidth="1"/>
    <col min="1795" max="1795" width="0.5703125" customWidth="1"/>
    <col min="1796" max="1796" width="14.85546875" customWidth="1"/>
    <col min="1797" max="1797" width="0.42578125" customWidth="1"/>
    <col min="1798" max="1798" width="15.85546875" customWidth="1"/>
    <col min="1799" max="1799" width="0.5703125" customWidth="1"/>
    <col min="1800" max="1800" width="14.28515625" customWidth="1"/>
    <col min="1801" max="1801" width="1.28515625" customWidth="1"/>
    <col min="1802" max="1802" width="10.42578125" customWidth="1"/>
    <col min="1803" max="1803" width="0.42578125" customWidth="1"/>
    <col min="1804" max="1804" width="9.7109375" customWidth="1"/>
    <col min="1805" max="1805" width="0.42578125" customWidth="1"/>
    <col min="1806" max="1806" width="9.140625" customWidth="1"/>
    <col min="1807" max="1807" width="0.28515625" customWidth="1"/>
    <col min="1808" max="1808" width="9" customWidth="1"/>
    <col min="1809" max="1809" width="0.42578125" customWidth="1"/>
    <col min="1810" max="1810" width="9.140625" customWidth="1"/>
    <col min="1811" max="1811" width="0.42578125" customWidth="1"/>
    <col min="1812" max="1812" width="11.28515625" customWidth="1"/>
    <col min="1813" max="1813" width="1" customWidth="1"/>
    <col min="2046" max="2047" width="1.140625" customWidth="1"/>
    <col min="2048" max="2048" width="11.7109375" customWidth="1"/>
    <col min="2049" max="2049" width="0.7109375" customWidth="1"/>
    <col min="2050" max="2050" width="19" customWidth="1"/>
    <col min="2051" max="2051" width="0.5703125" customWidth="1"/>
    <col min="2052" max="2052" width="14.85546875" customWidth="1"/>
    <col min="2053" max="2053" width="0.42578125" customWidth="1"/>
    <col min="2054" max="2054" width="15.85546875" customWidth="1"/>
    <col min="2055" max="2055" width="0.5703125" customWidth="1"/>
    <col min="2056" max="2056" width="14.28515625" customWidth="1"/>
    <col min="2057" max="2057" width="1.28515625" customWidth="1"/>
    <col min="2058" max="2058" width="10.42578125" customWidth="1"/>
    <col min="2059" max="2059" width="0.42578125" customWidth="1"/>
    <col min="2060" max="2060" width="9.7109375" customWidth="1"/>
    <col min="2061" max="2061" width="0.42578125" customWidth="1"/>
    <col min="2062" max="2062" width="9.140625" customWidth="1"/>
    <col min="2063" max="2063" width="0.28515625" customWidth="1"/>
    <col min="2064" max="2064" width="9" customWidth="1"/>
    <col min="2065" max="2065" width="0.42578125" customWidth="1"/>
    <col min="2066" max="2066" width="9.140625" customWidth="1"/>
    <col min="2067" max="2067" width="0.42578125" customWidth="1"/>
    <col min="2068" max="2068" width="11.28515625" customWidth="1"/>
    <col min="2069" max="2069" width="1" customWidth="1"/>
    <col min="2302" max="2303" width="1.140625" customWidth="1"/>
    <col min="2304" max="2304" width="11.7109375" customWidth="1"/>
    <col min="2305" max="2305" width="0.7109375" customWidth="1"/>
    <col min="2306" max="2306" width="19" customWidth="1"/>
    <col min="2307" max="2307" width="0.5703125" customWidth="1"/>
    <col min="2308" max="2308" width="14.85546875" customWidth="1"/>
    <col min="2309" max="2309" width="0.42578125" customWidth="1"/>
    <col min="2310" max="2310" width="15.85546875" customWidth="1"/>
    <col min="2311" max="2311" width="0.5703125" customWidth="1"/>
    <col min="2312" max="2312" width="14.28515625" customWidth="1"/>
    <col min="2313" max="2313" width="1.28515625" customWidth="1"/>
    <col min="2314" max="2314" width="10.42578125" customWidth="1"/>
    <col min="2315" max="2315" width="0.42578125" customWidth="1"/>
    <col min="2316" max="2316" width="9.7109375" customWidth="1"/>
    <col min="2317" max="2317" width="0.42578125" customWidth="1"/>
    <col min="2318" max="2318" width="9.140625" customWidth="1"/>
    <col min="2319" max="2319" width="0.28515625" customWidth="1"/>
    <col min="2320" max="2320" width="9" customWidth="1"/>
    <col min="2321" max="2321" width="0.42578125" customWidth="1"/>
    <col min="2322" max="2322" width="9.140625" customWidth="1"/>
    <col min="2323" max="2323" width="0.42578125" customWidth="1"/>
    <col min="2324" max="2324" width="11.28515625" customWidth="1"/>
    <col min="2325" max="2325" width="1" customWidth="1"/>
    <col min="2558" max="2559" width="1.140625" customWidth="1"/>
    <col min="2560" max="2560" width="11.7109375" customWidth="1"/>
    <col min="2561" max="2561" width="0.7109375" customWidth="1"/>
    <col min="2562" max="2562" width="19" customWidth="1"/>
    <col min="2563" max="2563" width="0.5703125" customWidth="1"/>
    <col min="2564" max="2564" width="14.85546875" customWidth="1"/>
    <col min="2565" max="2565" width="0.42578125" customWidth="1"/>
    <col min="2566" max="2566" width="15.85546875" customWidth="1"/>
    <col min="2567" max="2567" width="0.5703125" customWidth="1"/>
    <col min="2568" max="2568" width="14.28515625" customWidth="1"/>
    <col min="2569" max="2569" width="1.28515625" customWidth="1"/>
    <col min="2570" max="2570" width="10.42578125" customWidth="1"/>
    <col min="2571" max="2571" width="0.42578125" customWidth="1"/>
    <col min="2572" max="2572" width="9.7109375" customWidth="1"/>
    <col min="2573" max="2573" width="0.42578125" customWidth="1"/>
    <col min="2574" max="2574" width="9.140625" customWidth="1"/>
    <col min="2575" max="2575" width="0.28515625" customWidth="1"/>
    <col min="2576" max="2576" width="9" customWidth="1"/>
    <col min="2577" max="2577" width="0.42578125" customWidth="1"/>
    <col min="2578" max="2578" width="9.140625" customWidth="1"/>
    <col min="2579" max="2579" width="0.42578125" customWidth="1"/>
    <col min="2580" max="2580" width="11.28515625" customWidth="1"/>
    <col min="2581" max="2581" width="1" customWidth="1"/>
    <col min="2814" max="2815" width="1.140625" customWidth="1"/>
    <col min="2816" max="2816" width="11.7109375" customWidth="1"/>
    <col min="2817" max="2817" width="0.7109375" customWidth="1"/>
    <col min="2818" max="2818" width="19" customWidth="1"/>
    <col min="2819" max="2819" width="0.5703125" customWidth="1"/>
    <col min="2820" max="2820" width="14.85546875" customWidth="1"/>
    <col min="2821" max="2821" width="0.42578125" customWidth="1"/>
    <col min="2822" max="2822" width="15.85546875" customWidth="1"/>
    <col min="2823" max="2823" width="0.5703125" customWidth="1"/>
    <col min="2824" max="2824" width="14.28515625" customWidth="1"/>
    <col min="2825" max="2825" width="1.28515625" customWidth="1"/>
    <col min="2826" max="2826" width="10.42578125" customWidth="1"/>
    <col min="2827" max="2827" width="0.42578125" customWidth="1"/>
    <col min="2828" max="2828" width="9.7109375" customWidth="1"/>
    <col min="2829" max="2829" width="0.42578125" customWidth="1"/>
    <col min="2830" max="2830" width="9.140625" customWidth="1"/>
    <col min="2831" max="2831" width="0.28515625" customWidth="1"/>
    <col min="2832" max="2832" width="9" customWidth="1"/>
    <col min="2833" max="2833" width="0.42578125" customWidth="1"/>
    <col min="2834" max="2834" width="9.140625" customWidth="1"/>
    <col min="2835" max="2835" width="0.42578125" customWidth="1"/>
    <col min="2836" max="2836" width="11.28515625" customWidth="1"/>
    <col min="2837" max="2837" width="1" customWidth="1"/>
    <col min="3070" max="3071" width="1.140625" customWidth="1"/>
    <col min="3072" max="3072" width="11.7109375" customWidth="1"/>
    <col min="3073" max="3073" width="0.7109375" customWidth="1"/>
    <col min="3074" max="3074" width="19" customWidth="1"/>
    <col min="3075" max="3075" width="0.5703125" customWidth="1"/>
    <col min="3076" max="3076" width="14.85546875" customWidth="1"/>
    <col min="3077" max="3077" width="0.42578125" customWidth="1"/>
    <col min="3078" max="3078" width="15.85546875" customWidth="1"/>
    <col min="3079" max="3079" width="0.5703125" customWidth="1"/>
    <col min="3080" max="3080" width="14.28515625" customWidth="1"/>
    <col min="3081" max="3081" width="1.28515625" customWidth="1"/>
    <col min="3082" max="3082" width="10.42578125" customWidth="1"/>
    <col min="3083" max="3083" width="0.42578125" customWidth="1"/>
    <col min="3084" max="3084" width="9.7109375" customWidth="1"/>
    <col min="3085" max="3085" width="0.42578125" customWidth="1"/>
    <col min="3086" max="3086" width="9.140625" customWidth="1"/>
    <col min="3087" max="3087" width="0.28515625" customWidth="1"/>
    <col min="3088" max="3088" width="9" customWidth="1"/>
    <col min="3089" max="3089" width="0.42578125" customWidth="1"/>
    <col min="3090" max="3090" width="9.140625" customWidth="1"/>
    <col min="3091" max="3091" width="0.42578125" customWidth="1"/>
    <col min="3092" max="3092" width="11.28515625" customWidth="1"/>
    <col min="3093" max="3093" width="1" customWidth="1"/>
    <col min="3326" max="3327" width="1.140625" customWidth="1"/>
    <col min="3328" max="3328" width="11.7109375" customWidth="1"/>
    <col min="3329" max="3329" width="0.7109375" customWidth="1"/>
    <col min="3330" max="3330" width="19" customWidth="1"/>
    <col min="3331" max="3331" width="0.5703125" customWidth="1"/>
    <col min="3332" max="3332" width="14.85546875" customWidth="1"/>
    <col min="3333" max="3333" width="0.42578125" customWidth="1"/>
    <col min="3334" max="3334" width="15.85546875" customWidth="1"/>
    <col min="3335" max="3335" width="0.5703125" customWidth="1"/>
    <col min="3336" max="3336" width="14.28515625" customWidth="1"/>
    <col min="3337" max="3337" width="1.28515625" customWidth="1"/>
    <col min="3338" max="3338" width="10.42578125" customWidth="1"/>
    <col min="3339" max="3339" width="0.42578125" customWidth="1"/>
    <col min="3340" max="3340" width="9.7109375" customWidth="1"/>
    <col min="3341" max="3341" width="0.42578125" customWidth="1"/>
    <col min="3342" max="3342" width="9.140625" customWidth="1"/>
    <col min="3343" max="3343" width="0.28515625" customWidth="1"/>
    <col min="3344" max="3344" width="9" customWidth="1"/>
    <col min="3345" max="3345" width="0.42578125" customWidth="1"/>
    <col min="3346" max="3346" width="9.140625" customWidth="1"/>
    <col min="3347" max="3347" width="0.42578125" customWidth="1"/>
    <col min="3348" max="3348" width="11.28515625" customWidth="1"/>
    <col min="3349" max="3349" width="1" customWidth="1"/>
    <col min="3582" max="3583" width="1.140625" customWidth="1"/>
    <col min="3584" max="3584" width="11.7109375" customWidth="1"/>
    <col min="3585" max="3585" width="0.7109375" customWidth="1"/>
    <col min="3586" max="3586" width="19" customWidth="1"/>
    <col min="3587" max="3587" width="0.5703125" customWidth="1"/>
    <col min="3588" max="3588" width="14.85546875" customWidth="1"/>
    <col min="3589" max="3589" width="0.42578125" customWidth="1"/>
    <col min="3590" max="3590" width="15.85546875" customWidth="1"/>
    <col min="3591" max="3591" width="0.5703125" customWidth="1"/>
    <col min="3592" max="3592" width="14.28515625" customWidth="1"/>
    <col min="3593" max="3593" width="1.28515625" customWidth="1"/>
    <col min="3594" max="3594" width="10.42578125" customWidth="1"/>
    <col min="3595" max="3595" width="0.42578125" customWidth="1"/>
    <col min="3596" max="3596" width="9.7109375" customWidth="1"/>
    <col min="3597" max="3597" width="0.42578125" customWidth="1"/>
    <col min="3598" max="3598" width="9.140625" customWidth="1"/>
    <col min="3599" max="3599" width="0.28515625" customWidth="1"/>
    <col min="3600" max="3600" width="9" customWidth="1"/>
    <col min="3601" max="3601" width="0.42578125" customWidth="1"/>
    <col min="3602" max="3602" width="9.140625" customWidth="1"/>
    <col min="3603" max="3603" width="0.42578125" customWidth="1"/>
    <col min="3604" max="3604" width="11.28515625" customWidth="1"/>
    <col min="3605" max="3605" width="1" customWidth="1"/>
    <col min="3838" max="3839" width="1.140625" customWidth="1"/>
    <col min="3840" max="3840" width="11.7109375" customWidth="1"/>
    <col min="3841" max="3841" width="0.7109375" customWidth="1"/>
    <col min="3842" max="3842" width="19" customWidth="1"/>
    <col min="3843" max="3843" width="0.5703125" customWidth="1"/>
    <col min="3844" max="3844" width="14.85546875" customWidth="1"/>
    <col min="3845" max="3845" width="0.42578125" customWidth="1"/>
    <col min="3846" max="3846" width="15.85546875" customWidth="1"/>
    <col min="3847" max="3847" width="0.5703125" customWidth="1"/>
    <col min="3848" max="3848" width="14.28515625" customWidth="1"/>
    <col min="3849" max="3849" width="1.28515625" customWidth="1"/>
    <col min="3850" max="3850" width="10.42578125" customWidth="1"/>
    <col min="3851" max="3851" width="0.42578125" customWidth="1"/>
    <col min="3852" max="3852" width="9.7109375" customWidth="1"/>
    <col min="3853" max="3853" width="0.42578125" customWidth="1"/>
    <col min="3854" max="3854" width="9.140625" customWidth="1"/>
    <col min="3855" max="3855" width="0.28515625" customWidth="1"/>
    <col min="3856" max="3856" width="9" customWidth="1"/>
    <col min="3857" max="3857" width="0.42578125" customWidth="1"/>
    <col min="3858" max="3858" width="9.140625" customWidth="1"/>
    <col min="3859" max="3859" width="0.42578125" customWidth="1"/>
    <col min="3860" max="3860" width="11.28515625" customWidth="1"/>
    <col min="3861" max="3861" width="1" customWidth="1"/>
    <col min="4094" max="4095" width="1.140625" customWidth="1"/>
    <col min="4096" max="4096" width="11.7109375" customWidth="1"/>
    <col min="4097" max="4097" width="0.7109375" customWidth="1"/>
    <col min="4098" max="4098" width="19" customWidth="1"/>
    <col min="4099" max="4099" width="0.5703125" customWidth="1"/>
    <col min="4100" max="4100" width="14.85546875" customWidth="1"/>
    <col min="4101" max="4101" width="0.42578125" customWidth="1"/>
    <col min="4102" max="4102" width="15.85546875" customWidth="1"/>
    <col min="4103" max="4103" width="0.5703125" customWidth="1"/>
    <col min="4104" max="4104" width="14.28515625" customWidth="1"/>
    <col min="4105" max="4105" width="1.28515625" customWidth="1"/>
    <col min="4106" max="4106" width="10.42578125" customWidth="1"/>
    <col min="4107" max="4107" width="0.42578125" customWidth="1"/>
    <col min="4108" max="4108" width="9.7109375" customWidth="1"/>
    <col min="4109" max="4109" width="0.42578125" customWidth="1"/>
    <col min="4110" max="4110" width="9.140625" customWidth="1"/>
    <col min="4111" max="4111" width="0.28515625" customWidth="1"/>
    <col min="4112" max="4112" width="9" customWidth="1"/>
    <col min="4113" max="4113" width="0.42578125" customWidth="1"/>
    <col min="4114" max="4114" width="9.140625" customWidth="1"/>
    <col min="4115" max="4115" width="0.42578125" customWidth="1"/>
    <col min="4116" max="4116" width="11.28515625" customWidth="1"/>
    <col min="4117" max="4117" width="1" customWidth="1"/>
    <col min="4350" max="4351" width="1.140625" customWidth="1"/>
    <col min="4352" max="4352" width="11.7109375" customWidth="1"/>
    <col min="4353" max="4353" width="0.7109375" customWidth="1"/>
    <col min="4354" max="4354" width="19" customWidth="1"/>
    <col min="4355" max="4355" width="0.5703125" customWidth="1"/>
    <col min="4356" max="4356" width="14.85546875" customWidth="1"/>
    <col min="4357" max="4357" width="0.42578125" customWidth="1"/>
    <col min="4358" max="4358" width="15.85546875" customWidth="1"/>
    <col min="4359" max="4359" width="0.5703125" customWidth="1"/>
    <col min="4360" max="4360" width="14.28515625" customWidth="1"/>
    <col min="4361" max="4361" width="1.28515625" customWidth="1"/>
    <col min="4362" max="4362" width="10.42578125" customWidth="1"/>
    <col min="4363" max="4363" width="0.42578125" customWidth="1"/>
    <col min="4364" max="4364" width="9.7109375" customWidth="1"/>
    <col min="4365" max="4365" width="0.42578125" customWidth="1"/>
    <col min="4366" max="4366" width="9.140625" customWidth="1"/>
    <col min="4367" max="4367" width="0.28515625" customWidth="1"/>
    <col min="4368" max="4368" width="9" customWidth="1"/>
    <col min="4369" max="4369" width="0.42578125" customWidth="1"/>
    <col min="4370" max="4370" width="9.140625" customWidth="1"/>
    <col min="4371" max="4371" width="0.42578125" customWidth="1"/>
    <col min="4372" max="4372" width="11.28515625" customWidth="1"/>
    <col min="4373" max="4373" width="1" customWidth="1"/>
    <col min="4606" max="4607" width="1.140625" customWidth="1"/>
    <col min="4608" max="4608" width="11.7109375" customWidth="1"/>
    <col min="4609" max="4609" width="0.7109375" customWidth="1"/>
    <col min="4610" max="4610" width="19" customWidth="1"/>
    <col min="4611" max="4611" width="0.5703125" customWidth="1"/>
    <col min="4612" max="4612" width="14.85546875" customWidth="1"/>
    <col min="4613" max="4613" width="0.42578125" customWidth="1"/>
    <col min="4614" max="4614" width="15.85546875" customWidth="1"/>
    <col min="4615" max="4615" width="0.5703125" customWidth="1"/>
    <col min="4616" max="4616" width="14.28515625" customWidth="1"/>
    <col min="4617" max="4617" width="1.28515625" customWidth="1"/>
    <col min="4618" max="4618" width="10.42578125" customWidth="1"/>
    <col min="4619" max="4619" width="0.42578125" customWidth="1"/>
    <col min="4620" max="4620" width="9.7109375" customWidth="1"/>
    <col min="4621" max="4621" width="0.42578125" customWidth="1"/>
    <col min="4622" max="4622" width="9.140625" customWidth="1"/>
    <col min="4623" max="4623" width="0.28515625" customWidth="1"/>
    <col min="4624" max="4624" width="9" customWidth="1"/>
    <col min="4625" max="4625" width="0.42578125" customWidth="1"/>
    <col min="4626" max="4626" width="9.140625" customWidth="1"/>
    <col min="4627" max="4627" width="0.42578125" customWidth="1"/>
    <col min="4628" max="4628" width="11.28515625" customWidth="1"/>
    <col min="4629" max="4629" width="1" customWidth="1"/>
    <col min="4862" max="4863" width="1.140625" customWidth="1"/>
    <col min="4864" max="4864" width="11.7109375" customWidth="1"/>
    <col min="4865" max="4865" width="0.7109375" customWidth="1"/>
    <col min="4866" max="4866" width="19" customWidth="1"/>
    <col min="4867" max="4867" width="0.5703125" customWidth="1"/>
    <col min="4868" max="4868" width="14.85546875" customWidth="1"/>
    <col min="4869" max="4869" width="0.42578125" customWidth="1"/>
    <col min="4870" max="4870" width="15.85546875" customWidth="1"/>
    <col min="4871" max="4871" width="0.5703125" customWidth="1"/>
    <col min="4872" max="4872" width="14.28515625" customWidth="1"/>
    <col min="4873" max="4873" width="1.28515625" customWidth="1"/>
    <col min="4874" max="4874" width="10.42578125" customWidth="1"/>
    <col min="4875" max="4875" width="0.42578125" customWidth="1"/>
    <col min="4876" max="4876" width="9.7109375" customWidth="1"/>
    <col min="4877" max="4877" width="0.42578125" customWidth="1"/>
    <col min="4878" max="4878" width="9.140625" customWidth="1"/>
    <col min="4879" max="4879" width="0.28515625" customWidth="1"/>
    <col min="4880" max="4880" width="9" customWidth="1"/>
    <col min="4881" max="4881" width="0.42578125" customWidth="1"/>
    <col min="4882" max="4882" width="9.140625" customWidth="1"/>
    <col min="4883" max="4883" width="0.42578125" customWidth="1"/>
    <col min="4884" max="4884" width="11.28515625" customWidth="1"/>
    <col min="4885" max="4885" width="1" customWidth="1"/>
    <col min="5118" max="5119" width="1.140625" customWidth="1"/>
    <col min="5120" max="5120" width="11.7109375" customWidth="1"/>
    <col min="5121" max="5121" width="0.7109375" customWidth="1"/>
    <col min="5122" max="5122" width="19" customWidth="1"/>
    <col min="5123" max="5123" width="0.5703125" customWidth="1"/>
    <col min="5124" max="5124" width="14.85546875" customWidth="1"/>
    <col min="5125" max="5125" width="0.42578125" customWidth="1"/>
    <col min="5126" max="5126" width="15.85546875" customWidth="1"/>
    <col min="5127" max="5127" width="0.5703125" customWidth="1"/>
    <col min="5128" max="5128" width="14.28515625" customWidth="1"/>
    <col min="5129" max="5129" width="1.28515625" customWidth="1"/>
    <col min="5130" max="5130" width="10.42578125" customWidth="1"/>
    <col min="5131" max="5131" width="0.42578125" customWidth="1"/>
    <col min="5132" max="5132" width="9.7109375" customWidth="1"/>
    <col min="5133" max="5133" width="0.42578125" customWidth="1"/>
    <col min="5134" max="5134" width="9.140625" customWidth="1"/>
    <col min="5135" max="5135" width="0.28515625" customWidth="1"/>
    <col min="5136" max="5136" width="9" customWidth="1"/>
    <col min="5137" max="5137" width="0.42578125" customWidth="1"/>
    <col min="5138" max="5138" width="9.140625" customWidth="1"/>
    <col min="5139" max="5139" width="0.42578125" customWidth="1"/>
    <col min="5140" max="5140" width="11.28515625" customWidth="1"/>
    <col min="5141" max="5141" width="1" customWidth="1"/>
    <col min="5374" max="5375" width="1.140625" customWidth="1"/>
    <col min="5376" max="5376" width="11.7109375" customWidth="1"/>
    <col min="5377" max="5377" width="0.7109375" customWidth="1"/>
    <col min="5378" max="5378" width="19" customWidth="1"/>
    <col min="5379" max="5379" width="0.5703125" customWidth="1"/>
    <col min="5380" max="5380" width="14.85546875" customWidth="1"/>
    <col min="5381" max="5381" width="0.42578125" customWidth="1"/>
    <col min="5382" max="5382" width="15.85546875" customWidth="1"/>
    <col min="5383" max="5383" width="0.5703125" customWidth="1"/>
    <col min="5384" max="5384" width="14.28515625" customWidth="1"/>
    <col min="5385" max="5385" width="1.28515625" customWidth="1"/>
    <col min="5386" max="5386" width="10.42578125" customWidth="1"/>
    <col min="5387" max="5387" width="0.42578125" customWidth="1"/>
    <col min="5388" max="5388" width="9.7109375" customWidth="1"/>
    <col min="5389" max="5389" width="0.42578125" customWidth="1"/>
    <col min="5390" max="5390" width="9.140625" customWidth="1"/>
    <col min="5391" max="5391" width="0.28515625" customWidth="1"/>
    <col min="5392" max="5392" width="9" customWidth="1"/>
    <col min="5393" max="5393" width="0.42578125" customWidth="1"/>
    <col min="5394" max="5394" width="9.140625" customWidth="1"/>
    <col min="5395" max="5395" width="0.42578125" customWidth="1"/>
    <col min="5396" max="5396" width="11.28515625" customWidth="1"/>
    <col min="5397" max="5397" width="1" customWidth="1"/>
    <col min="5630" max="5631" width="1.140625" customWidth="1"/>
    <col min="5632" max="5632" width="11.7109375" customWidth="1"/>
    <col min="5633" max="5633" width="0.7109375" customWidth="1"/>
    <col min="5634" max="5634" width="19" customWidth="1"/>
    <col min="5635" max="5635" width="0.5703125" customWidth="1"/>
    <col min="5636" max="5636" width="14.85546875" customWidth="1"/>
    <col min="5637" max="5637" width="0.42578125" customWidth="1"/>
    <col min="5638" max="5638" width="15.85546875" customWidth="1"/>
    <col min="5639" max="5639" width="0.5703125" customWidth="1"/>
    <col min="5640" max="5640" width="14.28515625" customWidth="1"/>
    <col min="5641" max="5641" width="1.28515625" customWidth="1"/>
    <col min="5642" max="5642" width="10.42578125" customWidth="1"/>
    <col min="5643" max="5643" width="0.42578125" customWidth="1"/>
    <col min="5644" max="5644" width="9.7109375" customWidth="1"/>
    <col min="5645" max="5645" width="0.42578125" customWidth="1"/>
    <col min="5646" max="5646" width="9.140625" customWidth="1"/>
    <col min="5647" max="5647" width="0.28515625" customWidth="1"/>
    <col min="5648" max="5648" width="9" customWidth="1"/>
    <col min="5649" max="5649" width="0.42578125" customWidth="1"/>
    <col min="5650" max="5650" width="9.140625" customWidth="1"/>
    <col min="5651" max="5651" width="0.42578125" customWidth="1"/>
    <col min="5652" max="5652" width="11.28515625" customWidth="1"/>
    <col min="5653" max="5653" width="1" customWidth="1"/>
    <col min="5886" max="5887" width="1.140625" customWidth="1"/>
    <col min="5888" max="5888" width="11.7109375" customWidth="1"/>
    <col min="5889" max="5889" width="0.7109375" customWidth="1"/>
    <col min="5890" max="5890" width="19" customWidth="1"/>
    <col min="5891" max="5891" width="0.5703125" customWidth="1"/>
    <col min="5892" max="5892" width="14.85546875" customWidth="1"/>
    <col min="5893" max="5893" width="0.42578125" customWidth="1"/>
    <col min="5894" max="5894" width="15.85546875" customWidth="1"/>
    <col min="5895" max="5895" width="0.5703125" customWidth="1"/>
    <col min="5896" max="5896" width="14.28515625" customWidth="1"/>
    <col min="5897" max="5897" width="1.28515625" customWidth="1"/>
    <col min="5898" max="5898" width="10.42578125" customWidth="1"/>
    <col min="5899" max="5899" width="0.42578125" customWidth="1"/>
    <col min="5900" max="5900" width="9.7109375" customWidth="1"/>
    <col min="5901" max="5901" width="0.42578125" customWidth="1"/>
    <col min="5902" max="5902" width="9.140625" customWidth="1"/>
    <col min="5903" max="5903" width="0.28515625" customWidth="1"/>
    <col min="5904" max="5904" width="9" customWidth="1"/>
    <col min="5905" max="5905" width="0.42578125" customWidth="1"/>
    <col min="5906" max="5906" width="9.140625" customWidth="1"/>
    <col min="5907" max="5907" width="0.42578125" customWidth="1"/>
    <col min="5908" max="5908" width="11.28515625" customWidth="1"/>
    <col min="5909" max="5909" width="1" customWidth="1"/>
    <col min="6142" max="6143" width="1.140625" customWidth="1"/>
    <col min="6144" max="6144" width="11.7109375" customWidth="1"/>
    <col min="6145" max="6145" width="0.7109375" customWidth="1"/>
    <col min="6146" max="6146" width="19" customWidth="1"/>
    <col min="6147" max="6147" width="0.5703125" customWidth="1"/>
    <col min="6148" max="6148" width="14.85546875" customWidth="1"/>
    <col min="6149" max="6149" width="0.42578125" customWidth="1"/>
    <col min="6150" max="6150" width="15.85546875" customWidth="1"/>
    <col min="6151" max="6151" width="0.5703125" customWidth="1"/>
    <col min="6152" max="6152" width="14.28515625" customWidth="1"/>
    <col min="6153" max="6153" width="1.28515625" customWidth="1"/>
    <col min="6154" max="6154" width="10.42578125" customWidth="1"/>
    <col min="6155" max="6155" width="0.42578125" customWidth="1"/>
    <col min="6156" max="6156" width="9.7109375" customWidth="1"/>
    <col min="6157" max="6157" width="0.42578125" customWidth="1"/>
    <col min="6158" max="6158" width="9.140625" customWidth="1"/>
    <col min="6159" max="6159" width="0.28515625" customWidth="1"/>
    <col min="6160" max="6160" width="9" customWidth="1"/>
    <col min="6161" max="6161" width="0.42578125" customWidth="1"/>
    <col min="6162" max="6162" width="9.140625" customWidth="1"/>
    <col min="6163" max="6163" width="0.42578125" customWidth="1"/>
    <col min="6164" max="6164" width="11.28515625" customWidth="1"/>
    <col min="6165" max="6165" width="1" customWidth="1"/>
    <col min="6398" max="6399" width="1.140625" customWidth="1"/>
    <col min="6400" max="6400" width="11.7109375" customWidth="1"/>
    <col min="6401" max="6401" width="0.7109375" customWidth="1"/>
    <col min="6402" max="6402" width="19" customWidth="1"/>
    <col min="6403" max="6403" width="0.5703125" customWidth="1"/>
    <col min="6404" max="6404" width="14.85546875" customWidth="1"/>
    <col min="6405" max="6405" width="0.42578125" customWidth="1"/>
    <col min="6406" max="6406" width="15.85546875" customWidth="1"/>
    <col min="6407" max="6407" width="0.5703125" customWidth="1"/>
    <col min="6408" max="6408" width="14.28515625" customWidth="1"/>
    <col min="6409" max="6409" width="1.28515625" customWidth="1"/>
    <col min="6410" max="6410" width="10.42578125" customWidth="1"/>
    <col min="6411" max="6411" width="0.42578125" customWidth="1"/>
    <col min="6412" max="6412" width="9.7109375" customWidth="1"/>
    <col min="6413" max="6413" width="0.42578125" customWidth="1"/>
    <col min="6414" max="6414" width="9.140625" customWidth="1"/>
    <col min="6415" max="6415" width="0.28515625" customWidth="1"/>
    <col min="6416" max="6416" width="9" customWidth="1"/>
    <col min="6417" max="6417" width="0.42578125" customWidth="1"/>
    <col min="6418" max="6418" width="9.140625" customWidth="1"/>
    <col min="6419" max="6419" width="0.42578125" customWidth="1"/>
    <col min="6420" max="6420" width="11.28515625" customWidth="1"/>
    <col min="6421" max="6421" width="1" customWidth="1"/>
    <col min="6654" max="6655" width="1.140625" customWidth="1"/>
    <col min="6656" max="6656" width="11.7109375" customWidth="1"/>
    <col min="6657" max="6657" width="0.7109375" customWidth="1"/>
    <col min="6658" max="6658" width="19" customWidth="1"/>
    <col min="6659" max="6659" width="0.5703125" customWidth="1"/>
    <col min="6660" max="6660" width="14.85546875" customWidth="1"/>
    <col min="6661" max="6661" width="0.42578125" customWidth="1"/>
    <col min="6662" max="6662" width="15.85546875" customWidth="1"/>
    <col min="6663" max="6663" width="0.5703125" customWidth="1"/>
    <col min="6664" max="6664" width="14.28515625" customWidth="1"/>
    <col min="6665" max="6665" width="1.28515625" customWidth="1"/>
    <col min="6666" max="6666" width="10.42578125" customWidth="1"/>
    <col min="6667" max="6667" width="0.42578125" customWidth="1"/>
    <col min="6668" max="6668" width="9.7109375" customWidth="1"/>
    <col min="6669" max="6669" width="0.42578125" customWidth="1"/>
    <col min="6670" max="6670" width="9.140625" customWidth="1"/>
    <col min="6671" max="6671" width="0.28515625" customWidth="1"/>
    <col min="6672" max="6672" width="9" customWidth="1"/>
    <col min="6673" max="6673" width="0.42578125" customWidth="1"/>
    <col min="6674" max="6674" width="9.140625" customWidth="1"/>
    <col min="6675" max="6675" width="0.42578125" customWidth="1"/>
    <col min="6676" max="6676" width="11.28515625" customWidth="1"/>
    <col min="6677" max="6677" width="1" customWidth="1"/>
    <col min="6910" max="6911" width="1.140625" customWidth="1"/>
    <col min="6912" max="6912" width="11.7109375" customWidth="1"/>
    <col min="6913" max="6913" width="0.7109375" customWidth="1"/>
    <col min="6914" max="6914" width="19" customWidth="1"/>
    <col min="6915" max="6915" width="0.5703125" customWidth="1"/>
    <col min="6916" max="6916" width="14.85546875" customWidth="1"/>
    <col min="6917" max="6917" width="0.42578125" customWidth="1"/>
    <col min="6918" max="6918" width="15.85546875" customWidth="1"/>
    <col min="6919" max="6919" width="0.5703125" customWidth="1"/>
    <col min="6920" max="6920" width="14.28515625" customWidth="1"/>
    <col min="6921" max="6921" width="1.28515625" customWidth="1"/>
    <col min="6922" max="6922" width="10.42578125" customWidth="1"/>
    <col min="6923" max="6923" width="0.42578125" customWidth="1"/>
    <col min="6924" max="6924" width="9.7109375" customWidth="1"/>
    <col min="6925" max="6925" width="0.42578125" customWidth="1"/>
    <col min="6926" max="6926" width="9.140625" customWidth="1"/>
    <col min="6927" max="6927" width="0.28515625" customWidth="1"/>
    <col min="6928" max="6928" width="9" customWidth="1"/>
    <col min="6929" max="6929" width="0.42578125" customWidth="1"/>
    <col min="6930" max="6930" width="9.140625" customWidth="1"/>
    <col min="6931" max="6931" width="0.42578125" customWidth="1"/>
    <col min="6932" max="6932" width="11.28515625" customWidth="1"/>
    <col min="6933" max="6933" width="1" customWidth="1"/>
    <col min="7166" max="7167" width="1.140625" customWidth="1"/>
    <col min="7168" max="7168" width="11.7109375" customWidth="1"/>
    <col min="7169" max="7169" width="0.7109375" customWidth="1"/>
    <col min="7170" max="7170" width="19" customWidth="1"/>
    <col min="7171" max="7171" width="0.5703125" customWidth="1"/>
    <col min="7172" max="7172" width="14.85546875" customWidth="1"/>
    <col min="7173" max="7173" width="0.42578125" customWidth="1"/>
    <col min="7174" max="7174" width="15.85546875" customWidth="1"/>
    <col min="7175" max="7175" width="0.5703125" customWidth="1"/>
    <col min="7176" max="7176" width="14.28515625" customWidth="1"/>
    <col min="7177" max="7177" width="1.28515625" customWidth="1"/>
    <col min="7178" max="7178" width="10.42578125" customWidth="1"/>
    <col min="7179" max="7179" width="0.42578125" customWidth="1"/>
    <col min="7180" max="7180" width="9.7109375" customWidth="1"/>
    <col min="7181" max="7181" width="0.42578125" customWidth="1"/>
    <col min="7182" max="7182" width="9.140625" customWidth="1"/>
    <col min="7183" max="7183" width="0.28515625" customWidth="1"/>
    <col min="7184" max="7184" width="9" customWidth="1"/>
    <col min="7185" max="7185" width="0.42578125" customWidth="1"/>
    <col min="7186" max="7186" width="9.140625" customWidth="1"/>
    <col min="7187" max="7187" width="0.42578125" customWidth="1"/>
    <col min="7188" max="7188" width="11.28515625" customWidth="1"/>
    <col min="7189" max="7189" width="1" customWidth="1"/>
    <col min="7422" max="7423" width="1.140625" customWidth="1"/>
    <col min="7424" max="7424" width="11.7109375" customWidth="1"/>
    <col min="7425" max="7425" width="0.7109375" customWidth="1"/>
    <col min="7426" max="7426" width="19" customWidth="1"/>
    <col min="7427" max="7427" width="0.5703125" customWidth="1"/>
    <col min="7428" max="7428" width="14.85546875" customWidth="1"/>
    <col min="7429" max="7429" width="0.42578125" customWidth="1"/>
    <col min="7430" max="7430" width="15.85546875" customWidth="1"/>
    <col min="7431" max="7431" width="0.5703125" customWidth="1"/>
    <col min="7432" max="7432" width="14.28515625" customWidth="1"/>
    <col min="7433" max="7433" width="1.28515625" customWidth="1"/>
    <col min="7434" max="7434" width="10.42578125" customWidth="1"/>
    <col min="7435" max="7435" width="0.42578125" customWidth="1"/>
    <col min="7436" max="7436" width="9.7109375" customWidth="1"/>
    <col min="7437" max="7437" width="0.42578125" customWidth="1"/>
    <col min="7438" max="7438" width="9.140625" customWidth="1"/>
    <col min="7439" max="7439" width="0.28515625" customWidth="1"/>
    <col min="7440" max="7440" width="9" customWidth="1"/>
    <col min="7441" max="7441" width="0.42578125" customWidth="1"/>
    <col min="7442" max="7442" width="9.140625" customWidth="1"/>
    <col min="7443" max="7443" width="0.42578125" customWidth="1"/>
    <col min="7444" max="7444" width="11.28515625" customWidth="1"/>
    <col min="7445" max="7445" width="1" customWidth="1"/>
    <col min="7678" max="7679" width="1.140625" customWidth="1"/>
    <col min="7680" max="7680" width="11.7109375" customWidth="1"/>
    <col min="7681" max="7681" width="0.7109375" customWidth="1"/>
    <col min="7682" max="7682" width="19" customWidth="1"/>
    <col min="7683" max="7683" width="0.5703125" customWidth="1"/>
    <col min="7684" max="7684" width="14.85546875" customWidth="1"/>
    <col min="7685" max="7685" width="0.42578125" customWidth="1"/>
    <col min="7686" max="7686" width="15.85546875" customWidth="1"/>
    <col min="7687" max="7687" width="0.5703125" customWidth="1"/>
    <col min="7688" max="7688" width="14.28515625" customWidth="1"/>
    <col min="7689" max="7689" width="1.28515625" customWidth="1"/>
    <col min="7690" max="7690" width="10.42578125" customWidth="1"/>
    <col min="7691" max="7691" width="0.42578125" customWidth="1"/>
    <col min="7692" max="7692" width="9.7109375" customWidth="1"/>
    <col min="7693" max="7693" width="0.42578125" customWidth="1"/>
    <col min="7694" max="7694" width="9.140625" customWidth="1"/>
    <col min="7695" max="7695" width="0.28515625" customWidth="1"/>
    <col min="7696" max="7696" width="9" customWidth="1"/>
    <col min="7697" max="7697" width="0.42578125" customWidth="1"/>
    <col min="7698" max="7698" width="9.140625" customWidth="1"/>
    <col min="7699" max="7699" width="0.42578125" customWidth="1"/>
    <col min="7700" max="7700" width="11.28515625" customWidth="1"/>
    <col min="7701" max="7701" width="1" customWidth="1"/>
    <col min="7934" max="7935" width="1.140625" customWidth="1"/>
    <col min="7936" max="7936" width="11.7109375" customWidth="1"/>
    <col min="7937" max="7937" width="0.7109375" customWidth="1"/>
    <col min="7938" max="7938" width="19" customWidth="1"/>
    <col min="7939" max="7939" width="0.5703125" customWidth="1"/>
    <col min="7940" max="7940" width="14.85546875" customWidth="1"/>
    <col min="7941" max="7941" width="0.42578125" customWidth="1"/>
    <col min="7942" max="7942" width="15.85546875" customWidth="1"/>
    <col min="7943" max="7943" width="0.5703125" customWidth="1"/>
    <col min="7944" max="7944" width="14.28515625" customWidth="1"/>
    <col min="7945" max="7945" width="1.28515625" customWidth="1"/>
    <col min="7946" max="7946" width="10.42578125" customWidth="1"/>
    <col min="7947" max="7947" width="0.42578125" customWidth="1"/>
    <col min="7948" max="7948" width="9.7109375" customWidth="1"/>
    <col min="7949" max="7949" width="0.42578125" customWidth="1"/>
    <col min="7950" max="7950" width="9.140625" customWidth="1"/>
    <col min="7951" max="7951" width="0.28515625" customWidth="1"/>
    <col min="7952" max="7952" width="9" customWidth="1"/>
    <col min="7953" max="7953" width="0.42578125" customWidth="1"/>
    <col min="7954" max="7954" width="9.140625" customWidth="1"/>
    <col min="7955" max="7955" width="0.42578125" customWidth="1"/>
    <col min="7956" max="7956" width="11.28515625" customWidth="1"/>
    <col min="7957" max="7957" width="1" customWidth="1"/>
    <col min="8190" max="8191" width="1.140625" customWidth="1"/>
    <col min="8192" max="8192" width="11.7109375" customWidth="1"/>
    <col min="8193" max="8193" width="0.7109375" customWidth="1"/>
    <col min="8194" max="8194" width="19" customWidth="1"/>
    <col min="8195" max="8195" width="0.5703125" customWidth="1"/>
    <col min="8196" max="8196" width="14.85546875" customWidth="1"/>
    <col min="8197" max="8197" width="0.42578125" customWidth="1"/>
    <col min="8198" max="8198" width="15.85546875" customWidth="1"/>
    <col min="8199" max="8199" width="0.5703125" customWidth="1"/>
    <col min="8200" max="8200" width="14.28515625" customWidth="1"/>
    <col min="8201" max="8201" width="1.28515625" customWidth="1"/>
    <col min="8202" max="8202" width="10.42578125" customWidth="1"/>
    <col min="8203" max="8203" width="0.42578125" customWidth="1"/>
    <col min="8204" max="8204" width="9.7109375" customWidth="1"/>
    <col min="8205" max="8205" width="0.42578125" customWidth="1"/>
    <col min="8206" max="8206" width="9.140625" customWidth="1"/>
    <col min="8207" max="8207" width="0.28515625" customWidth="1"/>
    <col min="8208" max="8208" width="9" customWidth="1"/>
    <col min="8209" max="8209" width="0.42578125" customWidth="1"/>
    <col min="8210" max="8210" width="9.140625" customWidth="1"/>
    <col min="8211" max="8211" width="0.42578125" customWidth="1"/>
    <col min="8212" max="8212" width="11.28515625" customWidth="1"/>
    <col min="8213" max="8213" width="1" customWidth="1"/>
    <col min="8446" max="8447" width="1.140625" customWidth="1"/>
    <col min="8448" max="8448" width="11.7109375" customWidth="1"/>
    <col min="8449" max="8449" width="0.7109375" customWidth="1"/>
    <col min="8450" max="8450" width="19" customWidth="1"/>
    <col min="8451" max="8451" width="0.5703125" customWidth="1"/>
    <col min="8452" max="8452" width="14.85546875" customWidth="1"/>
    <col min="8453" max="8453" width="0.42578125" customWidth="1"/>
    <col min="8454" max="8454" width="15.85546875" customWidth="1"/>
    <col min="8455" max="8455" width="0.5703125" customWidth="1"/>
    <col min="8456" max="8456" width="14.28515625" customWidth="1"/>
    <col min="8457" max="8457" width="1.28515625" customWidth="1"/>
    <col min="8458" max="8458" width="10.42578125" customWidth="1"/>
    <col min="8459" max="8459" width="0.42578125" customWidth="1"/>
    <col min="8460" max="8460" width="9.7109375" customWidth="1"/>
    <col min="8461" max="8461" width="0.42578125" customWidth="1"/>
    <col min="8462" max="8462" width="9.140625" customWidth="1"/>
    <col min="8463" max="8463" width="0.28515625" customWidth="1"/>
    <col min="8464" max="8464" width="9" customWidth="1"/>
    <col min="8465" max="8465" width="0.42578125" customWidth="1"/>
    <col min="8466" max="8466" width="9.140625" customWidth="1"/>
    <col min="8467" max="8467" width="0.42578125" customWidth="1"/>
    <col min="8468" max="8468" width="11.28515625" customWidth="1"/>
    <col min="8469" max="8469" width="1" customWidth="1"/>
    <col min="8702" max="8703" width="1.140625" customWidth="1"/>
    <col min="8704" max="8704" width="11.7109375" customWidth="1"/>
    <col min="8705" max="8705" width="0.7109375" customWidth="1"/>
    <col min="8706" max="8706" width="19" customWidth="1"/>
    <col min="8707" max="8707" width="0.5703125" customWidth="1"/>
    <col min="8708" max="8708" width="14.85546875" customWidth="1"/>
    <col min="8709" max="8709" width="0.42578125" customWidth="1"/>
    <col min="8710" max="8710" width="15.85546875" customWidth="1"/>
    <col min="8711" max="8711" width="0.5703125" customWidth="1"/>
    <col min="8712" max="8712" width="14.28515625" customWidth="1"/>
    <col min="8713" max="8713" width="1.28515625" customWidth="1"/>
    <col min="8714" max="8714" width="10.42578125" customWidth="1"/>
    <col min="8715" max="8715" width="0.42578125" customWidth="1"/>
    <col min="8716" max="8716" width="9.7109375" customWidth="1"/>
    <col min="8717" max="8717" width="0.42578125" customWidth="1"/>
    <col min="8718" max="8718" width="9.140625" customWidth="1"/>
    <col min="8719" max="8719" width="0.28515625" customWidth="1"/>
    <col min="8720" max="8720" width="9" customWidth="1"/>
    <col min="8721" max="8721" width="0.42578125" customWidth="1"/>
    <col min="8722" max="8722" width="9.140625" customWidth="1"/>
    <col min="8723" max="8723" width="0.42578125" customWidth="1"/>
    <col min="8724" max="8724" width="11.28515625" customWidth="1"/>
    <col min="8725" max="8725" width="1" customWidth="1"/>
    <col min="8958" max="8959" width="1.140625" customWidth="1"/>
    <col min="8960" max="8960" width="11.7109375" customWidth="1"/>
    <col min="8961" max="8961" width="0.7109375" customWidth="1"/>
    <col min="8962" max="8962" width="19" customWidth="1"/>
    <col min="8963" max="8963" width="0.5703125" customWidth="1"/>
    <col min="8964" max="8964" width="14.85546875" customWidth="1"/>
    <col min="8965" max="8965" width="0.42578125" customWidth="1"/>
    <col min="8966" max="8966" width="15.85546875" customWidth="1"/>
    <col min="8967" max="8967" width="0.5703125" customWidth="1"/>
    <col min="8968" max="8968" width="14.28515625" customWidth="1"/>
    <col min="8969" max="8969" width="1.28515625" customWidth="1"/>
    <col min="8970" max="8970" width="10.42578125" customWidth="1"/>
    <col min="8971" max="8971" width="0.42578125" customWidth="1"/>
    <col min="8972" max="8972" width="9.7109375" customWidth="1"/>
    <col min="8973" max="8973" width="0.42578125" customWidth="1"/>
    <col min="8974" max="8974" width="9.140625" customWidth="1"/>
    <col min="8975" max="8975" width="0.28515625" customWidth="1"/>
    <col min="8976" max="8976" width="9" customWidth="1"/>
    <col min="8977" max="8977" width="0.42578125" customWidth="1"/>
    <col min="8978" max="8978" width="9.140625" customWidth="1"/>
    <col min="8979" max="8979" width="0.42578125" customWidth="1"/>
    <col min="8980" max="8980" width="11.28515625" customWidth="1"/>
    <col min="8981" max="8981" width="1" customWidth="1"/>
    <col min="9214" max="9215" width="1.140625" customWidth="1"/>
    <col min="9216" max="9216" width="11.7109375" customWidth="1"/>
    <col min="9217" max="9217" width="0.7109375" customWidth="1"/>
    <col min="9218" max="9218" width="19" customWidth="1"/>
    <col min="9219" max="9219" width="0.5703125" customWidth="1"/>
    <col min="9220" max="9220" width="14.85546875" customWidth="1"/>
    <col min="9221" max="9221" width="0.42578125" customWidth="1"/>
    <col min="9222" max="9222" width="15.85546875" customWidth="1"/>
    <col min="9223" max="9223" width="0.5703125" customWidth="1"/>
    <col min="9224" max="9224" width="14.28515625" customWidth="1"/>
    <col min="9225" max="9225" width="1.28515625" customWidth="1"/>
    <col min="9226" max="9226" width="10.42578125" customWidth="1"/>
    <col min="9227" max="9227" width="0.42578125" customWidth="1"/>
    <col min="9228" max="9228" width="9.7109375" customWidth="1"/>
    <col min="9229" max="9229" width="0.42578125" customWidth="1"/>
    <col min="9230" max="9230" width="9.140625" customWidth="1"/>
    <col min="9231" max="9231" width="0.28515625" customWidth="1"/>
    <col min="9232" max="9232" width="9" customWidth="1"/>
    <col min="9233" max="9233" width="0.42578125" customWidth="1"/>
    <col min="9234" max="9234" width="9.140625" customWidth="1"/>
    <col min="9235" max="9235" width="0.42578125" customWidth="1"/>
    <col min="9236" max="9236" width="11.28515625" customWidth="1"/>
    <col min="9237" max="9237" width="1" customWidth="1"/>
    <col min="9470" max="9471" width="1.140625" customWidth="1"/>
    <col min="9472" max="9472" width="11.7109375" customWidth="1"/>
    <col min="9473" max="9473" width="0.7109375" customWidth="1"/>
    <col min="9474" max="9474" width="19" customWidth="1"/>
    <col min="9475" max="9475" width="0.5703125" customWidth="1"/>
    <col min="9476" max="9476" width="14.85546875" customWidth="1"/>
    <col min="9477" max="9477" width="0.42578125" customWidth="1"/>
    <col min="9478" max="9478" width="15.85546875" customWidth="1"/>
    <col min="9479" max="9479" width="0.5703125" customWidth="1"/>
    <col min="9480" max="9480" width="14.28515625" customWidth="1"/>
    <col min="9481" max="9481" width="1.28515625" customWidth="1"/>
    <col min="9482" max="9482" width="10.42578125" customWidth="1"/>
    <col min="9483" max="9483" width="0.42578125" customWidth="1"/>
    <col min="9484" max="9484" width="9.7109375" customWidth="1"/>
    <col min="9485" max="9485" width="0.42578125" customWidth="1"/>
    <col min="9486" max="9486" width="9.140625" customWidth="1"/>
    <col min="9487" max="9487" width="0.28515625" customWidth="1"/>
    <col min="9488" max="9488" width="9" customWidth="1"/>
    <col min="9489" max="9489" width="0.42578125" customWidth="1"/>
    <col min="9490" max="9490" width="9.140625" customWidth="1"/>
    <col min="9491" max="9491" width="0.42578125" customWidth="1"/>
    <col min="9492" max="9492" width="11.28515625" customWidth="1"/>
    <col min="9493" max="9493" width="1" customWidth="1"/>
    <col min="9726" max="9727" width="1.140625" customWidth="1"/>
    <col min="9728" max="9728" width="11.7109375" customWidth="1"/>
    <col min="9729" max="9729" width="0.7109375" customWidth="1"/>
    <col min="9730" max="9730" width="19" customWidth="1"/>
    <col min="9731" max="9731" width="0.5703125" customWidth="1"/>
    <col min="9732" max="9732" width="14.85546875" customWidth="1"/>
    <col min="9733" max="9733" width="0.42578125" customWidth="1"/>
    <col min="9734" max="9734" width="15.85546875" customWidth="1"/>
    <col min="9735" max="9735" width="0.5703125" customWidth="1"/>
    <col min="9736" max="9736" width="14.28515625" customWidth="1"/>
    <col min="9737" max="9737" width="1.28515625" customWidth="1"/>
    <col min="9738" max="9738" width="10.42578125" customWidth="1"/>
    <col min="9739" max="9739" width="0.42578125" customWidth="1"/>
    <col min="9740" max="9740" width="9.7109375" customWidth="1"/>
    <col min="9741" max="9741" width="0.42578125" customWidth="1"/>
    <col min="9742" max="9742" width="9.140625" customWidth="1"/>
    <col min="9743" max="9743" width="0.28515625" customWidth="1"/>
    <col min="9744" max="9744" width="9" customWidth="1"/>
    <col min="9745" max="9745" width="0.42578125" customWidth="1"/>
    <col min="9746" max="9746" width="9.140625" customWidth="1"/>
    <col min="9747" max="9747" width="0.42578125" customWidth="1"/>
    <col min="9748" max="9748" width="11.28515625" customWidth="1"/>
    <col min="9749" max="9749" width="1" customWidth="1"/>
    <col min="9982" max="9983" width="1.140625" customWidth="1"/>
    <col min="9984" max="9984" width="11.7109375" customWidth="1"/>
    <col min="9985" max="9985" width="0.7109375" customWidth="1"/>
    <col min="9986" max="9986" width="19" customWidth="1"/>
    <col min="9987" max="9987" width="0.5703125" customWidth="1"/>
    <col min="9988" max="9988" width="14.85546875" customWidth="1"/>
    <col min="9989" max="9989" width="0.42578125" customWidth="1"/>
    <col min="9990" max="9990" width="15.85546875" customWidth="1"/>
    <col min="9991" max="9991" width="0.5703125" customWidth="1"/>
    <col min="9992" max="9992" width="14.28515625" customWidth="1"/>
    <col min="9993" max="9993" width="1.28515625" customWidth="1"/>
    <col min="9994" max="9994" width="10.42578125" customWidth="1"/>
    <col min="9995" max="9995" width="0.42578125" customWidth="1"/>
    <col min="9996" max="9996" width="9.7109375" customWidth="1"/>
    <col min="9997" max="9997" width="0.42578125" customWidth="1"/>
    <col min="9998" max="9998" width="9.140625" customWidth="1"/>
    <col min="9999" max="9999" width="0.28515625" customWidth="1"/>
    <col min="10000" max="10000" width="9" customWidth="1"/>
    <col min="10001" max="10001" width="0.42578125" customWidth="1"/>
    <col min="10002" max="10002" width="9.140625" customWidth="1"/>
    <col min="10003" max="10003" width="0.42578125" customWidth="1"/>
    <col min="10004" max="10004" width="11.28515625" customWidth="1"/>
    <col min="10005" max="10005" width="1" customWidth="1"/>
    <col min="10238" max="10239" width="1.140625" customWidth="1"/>
    <col min="10240" max="10240" width="11.7109375" customWidth="1"/>
    <col min="10241" max="10241" width="0.7109375" customWidth="1"/>
    <col min="10242" max="10242" width="19" customWidth="1"/>
    <col min="10243" max="10243" width="0.5703125" customWidth="1"/>
    <col min="10244" max="10244" width="14.85546875" customWidth="1"/>
    <col min="10245" max="10245" width="0.42578125" customWidth="1"/>
    <col min="10246" max="10246" width="15.85546875" customWidth="1"/>
    <col min="10247" max="10247" width="0.5703125" customWidth="1"/>
    <col min="10248" max="10248" width="14.28515625" customWidth="1"/>
    <col min="10249" max="10249" width="1.28515625" customWidth="1"/>
    <col min="10250" max="10250" width="10.42578125" customWidth="1"/>
    <col min="10251" max="10251" width="0.42578125" customWidth="1"/>
    <col min="10252" max="10252" width="9.7109375" customWidth="1"/>
    <col min="10253" max="10253" width="0.42578125" customWidth="1"/>
    <col min="10254" max="10254" width="9.140625" customWidth="1"/>
    <col min="10255" max="10255" width="0.28515625" customWidth="1"/>
    <col min="10256" max="10256" width="9" customWidth="1"/>
    <col min="10257" max="10257" width="0.42578125" customWidth="1"/>
    <col min="10258" max="10258" width="9.140625" customWidth="1"/>
    <col min="10259" max="10259" width="0.42578125" customWidth="1"/>
    <col min="10260" max="10260" width="11.28515625" customWidth="1"/>
    <col min="10261" max="10261" width="1" customWidth="1"/>
    <col min="10494" max="10495" width="1.140625" customWidth="1"/>
    <col min="10496" max="10496" width="11.7109375" customWidth="1"/>
    <col min="10497" max="10497" width="0.7109375" customWidth="1"/>
    <col min="10498" max="10498" width="19" customWidth="1"/>
    <col min="10499" max="10499" width="0.5703125" customWidth="1"/>
    <col min="10500" max="10500" width="14.85546875" customWidth="1"/>
    <col min="10501" max="10501" width="0.42578125" customWidth="1"/>
    <col min="10502" max="10502" width="15.85546875" customWidth="1"/>
    <col min="10503" max="10503" width="0.5703125" customWidth="1"/>
    <col min="10504" max="10504" width="14.28515625" customWidth="1"/>
    <col min="10505" max="10505" width="1.28515625" customWidth="1"/>
    <col min="10506" max="10506" width="10.42578125" customWidth="1"/>
    <col min="10507" max="10507" width="0.42578125" customWidth="1"/>
    <col min="10508" max="10508" width="9.7109375" customWidth="1"/>
    <col min="10509" max="10509" width="0.42578125" customWidth="1"/>
    <col min="10510" max="10510" width="9.140625" customWidth="1"/>
    <col min="10511" max="10511" width="0.28515625" customWidth="1"/>
    <col min="10512" max="10512" width="9" customWidth="1"/>
    <col min="10513" max="10513" width="0.42578125" customWidth="1"/>
    <col min="10514" max="10514" width="9.140625" customWidth="1"/>
    <col min="10515" max="10515" width="0.42578125" customWidth="1"/>
    <col min="10516" max="10516" width="11.28515625" customWidth="1"/>
    <col min="10517" max="10517" width="1" customWidth="1"/>
    <col min="10750" max="10751" width="1.140625" customWidth="1"/>
    <col min="10752" max="10752" width="11.7109375" customWidth="1"/>
    <col min="10753" max="10753" width="0.7109375" customWidth="1"/>
    <col min="10754" max="10754" width="19" customWidth="1"/>
    <col min="10755" max="10755" width="0.5703125" customWidth="1"/>
    <col min="10756" max="10756" width="14.85546875" customWidth="1"/>
    <col min="10757" max="10757" width="0.42578125" customWidth="1"/>
    <col min="10758" max="10758" width="15.85546875" customWidth="1"/>
    <col min="10759" max="10759" width="0.5703125" customWidth="1"/>
    <col min="10760" max="10760" width="14.28515625" customWidth="1"/>
    <col min="10761" max="10761" width="1.28515625" customWidth="1"/>
    <col min="10762" max="10762" width="10.42578125" customWidth="1"/>
    <col min="10763" max="10763" width="0.42578125" customWidth="1"/>
    <col min="10764" max="10764" width="9.7109375" customWidth="1"/>
    <col min="10765" max="10765" width="0.42578125" customWidth="1"/>
    <col min="10766" max="10766" width="9.140625" customWidth="1"/>
    <col min="10767" max="10767" width="0.28515625" customWidth="1"/>
    <col min="10768" max="10768" width="9" customWidth="1"/>
    <col min="10769" max="10769" width="0.42578125" customWidth="1"/>
    <col min="10770" max="10770" width="9.140625" customWidth="1"/>
    <col min="10771" max="10771" width="0.42578125" customWidth="1"/>
    <col min="10772" max="10772" width="11.28515625" customWidth="1"/>
    <col min="10773" max="10773" width="1" customWidth="1"/>
    <col min="11006" max="11007" width="1.140625" customWidth="1"/>
    <col min="11008" max="11008" width="11.7109375" customWidth="1"/>
    <col min="11009" max="11009" width="0.7109375" customWidth="1"/>
    <col min="11010" max="11010" width="19" customWidth="1"/>
    <col min="11011" max="11011" width="0.5703125" customWidth="1"/>
    <col min="11012" max="11012" width="14.85546875" customWidth="1"/>
    <col min="11013" max="11013" width="0.42578125" customWidth="1"/>
    <col min="11014" max="11014" width="15.85546875" customWidth="1"/>
    <col min="11015" max="11015" width="0.5703125" customWidth="1"/>
    <col min="11016" max="11016" width="14.28515625" customWidth="1"/>
    <col min="11017" max="11017" width="1.28515625" customWidth="1"/>
    <col min="11018" max="11018" width="10.42578125" customWidth="1"/>
    <col min="11019" max="11019" width="0.42578125" customWidth="1"/>
    <col min="11020" max="11020" width="9.7109375" customWidth="1"/>
    <col min="11021" max="11021" width="0.42578125" customWidth="1"/>
    <col min="11022" max="11022" width="9.140625" customWidth="1"/>
    <col min="11023" max="11023" width="0.28515625" customWidth="1"/>
    <col min="11024" max="11024" width="9" customWidth="1"/>
    <col min="11025" max="11025" width="0.42578125" customWidth="1"/>
    <col min="11026" max="11026" width="9.140625" customWidth="1"/>
    <col min="11027" max="11027" width="0.42578125" customWidth="1"/>
    <col min="11028" max="11028" width="11.28515625" customWidth="1"/>
    <col min="11029" max="11029" width="1" customWidth="1"/>
    <col min="11262" max="11263" width="1.140625" customWidth="1"/>
    <col min="11264" max="11264" width="11.7109375" customWidth="1"/>
    <col min="11265" max="11265" width="0.7109375" customWidth="1"/>
    <col min="11266" max="11266" width="19" customWidth="1"/>
    <col min="11267" max="11267" width="0.5703125" customWidth="1"/>
    <col min="11268" max="11268" width="14.85546875" customWidth="1"/>
    <col min="11269" max="11269" width="0.42578125" customWidth="1"/>
    <col min="11270" max="11270" width="15.85546875" customWidth="1"/>
    <col min="11271" max="11271" width="0.5703125" customWidth="1"/>
    <col min="11272" max="11272" width="14.28515625" customWidth="1"/>
    <col min="11273" max="11273" width="1.28515625" customWidth="1"/>
    <col min="11274" max="11274" width="10.42578125" customWidth="1"/>
    <col min="11275" max="11275" width="0.42578125" customWidth="1"/>
    <col min="11276" max="11276" width="9.7109375" customWidth="1"/>
    <col min="11277" max="11277" width="0.42578125" customWidth="1"/>
    <col min="11278" max="11278" width="9.140625" customWidth="1"/>
    <col min="11279" max="11279" width="0.28515625" customWidth="1"/>
    <col min="11280" max="11280" width="9" customWidth="1"/>
    <col min="11281" max="11281" width="0.42578125" customWidth="1"/>
    <col min="11282" max="11282" width="9.140625" customWidth="1"/>
    <col min="11283" max="11283" width="0.42578125" customWidth="1"/>
    <col min="11284" max="11284" width="11.28515625" customWidth="1"/>
    <col min="11285" max="11285" width="1" customWidth="1"/>
    <col min="11518" max="11519" width="1.140625" customWidth="1"/>
    <col min="11520" max="11520" width="11.7109375" customWidth="1"/>
    <col min="11521" max="11521" width="0.7109375" customWidth="1"/>
    <col min="11522" max="11522" width="19" customWidth="1"/>
    <col min="11523" max="11523" width="0.5703125" customWidth="1"/>
    <col min="11524" max="11524" width="14.85546875" customWidth="1"/>
    <col min="11525" max="11525" width="0.42578125" customWidth="1"/>
    <col min="11526" max="11526" width="15.85546875" customWidth="1"/>
    <col min="11527" max="11527" width="0.5703125" customWidth="1"/>
    <col min="11528" max="11528" width="14.28515625" customWidth="1"/>
    <col min="11529" max="11529" width="1.28515625" customWidth="1"/>
    <col min="11530" max="11530" width="10.42578125" customWidth="1"/>
    <col min="11531" max="11531" width="0.42578125" customWidth="1"/>
    <col min="11532" max="11532" width="9.7109375" customWidth="1"/>
    <col min="11533" max="11533" width="0.42578125" customWidth="1"/>
    <col min="11534" max="11534" width="9.140625" customWidth="1"/>
    <col min="11535" max="11535" width="0.28515625" customWidth="1"/>
    <col min="11536" max="11536" width="9" customWidth="1"/>
    <col min="11537" max="11537" width="0.42578125" customWidth="1"/>
    <col min="11538" max="11538" width="9.140625" customWidth="1"/>
    <col min="11539" max="11539" width="0.42578125" customWidth="1"/>
    <col min="11540" max="11540" width="11.28515625" customWidth="1"/>
    <col min="11541" max="11541" width="1" customWidth="1"/>
    <col min="11774" max="11775" width="1.140625" customWidth="1"/>
    <col min="11776" max="11776" width="11.7109375" customWidth="1"/>
    <col min="11777" max="11777" width="0.7109375" customWidth="1"/>
    <col min="11778" max="11778" width="19" customWidth="1"/>
    <col min="11779" max="11779" width="0.5703125" customWidth="1"/>
    <col min="11780" max="11780" width="14.85546875" customWidth="1"/>
    <col min="11781" max="11781" width="0.42578125" customWidth="1"/>
    <col min="11782" max="11782" width="15.85546875" customWidth="1"/>
    <col min="11783" max="11783" width="0.5703125" customWidth="1"/>
    <col min="11784" max="11784" width="14.28515625" customWidth="1"/>
    <col min="11785" max="11785" width="1.28515625" customWidth="1"/>
    <col min="11786" max="11786" width="10.42578125" customWidth="1"/>
    <col min="11787" max="11787" width="0.42578125" customWidth="1"/>
    <col min="11788" max="11788" width="9.7109375" customWidth="1"/>
    <col min="11789" max="11789" width="0.42578125" customWidth="1"/>
    <col min="11790" max="11790" width="9.140625" customWidth="1"/>
    <col min="11791" max="11791" width="0.28515625" customWidth="1"/>
    <col min="11792" max="11792" width="9" customWidth="1"/>
    <col min="11793" max="11793" width="0.42578125" customWidth="1"/>
    <col min="11794" max="11794" width="9.140625" customWidth="1"/>
    <col min="11795" max="11795" width="0.42578125" customWidth="1"/>
    <col min="11796" max="11796" width="11.28515625" customWidth="1"/>
    <col min="11797" max="11797" width="1" customWidth="1"/>
    <col min="12030" max="12031" width="1.140625" customWidth="1"/>
    <col min="12032" max="12032" width="11.7109375" customWidth="1"/>
    <col min="12033" max="12033" width="0.7109375" customWidth="1"/>
    <col min="12034" max="12034" width="19" customWidth="1"/>
    <col min="12035" max="12035" width="0.5703125" customWidth="1"/>
    <col min="12036" max="12036" width="14.85546875" customWidth="1"/>
    <col min="12037" max="12037" width="0.42578125" customWidth="1"/>
    <col min="12038" max="12038" width="15.85546875" customWidth="1"/>
    <col min="12039" max="12039" width="0.5703125" customWidth="1"/>
    <col min="12040" max="12040" width="14.28515625" customWidth="1"/>
    <col min="12041" max="12041" width="1.28515625" customWidth="1"/>
    <col min="12042" max="12042" width="10.42578125" customWidth="1"/>
    <col min="12043" max="12043" width="0.42578125" customWidth="1"/>
    <col min="12044" max="12044" width="9.7109375" customWidth="1"/>
    <col min="12045" max="12045" width="0.42578125" customWidth="1"/>
    <col min="12046" max="12046" width="9.140625" customWidth="1"/>
    <col min="12047" max="12047" width="0.28515625" customWidth="1"/>
    <col min="12048" max="12048" width="9" customWidth="1"/>
    <col min="12049" max="12049" width="0.42578125" customWidth="1"/>
    <col min="12050" max="12050" width="9.140625" customWidth="1"/>
    <col min="12051" max="12051" width="0.42578125" customWidth="1"/>
    <col min="12052" max="12052" width="11.28515625" customWidth="1"/>
    <col min="12053" max="12053" width="1" customWidth="1"/>
    <col min="12286" max="12287" width="1.140625" customWidth="1"/>
    <col min="12288" max="12288" width="11.7109375" customWidth="1"/>
    <col min="12289" max="12289" width="0.7109375" customWidth="1"/>
    <col min="12290" max="12290" width="19" customWidth="1"/>
    <col min="12291" max="12291" width="0.5703125" customWidth="1"/>
    <col min="12292" max="12292" width="14.85546875" customWidth="1"/>
    <col min="12293" max="12293" width="0.42578125" customWidth="1"/>
    <col min="12294" max="12294" width="15.85546875" customWidth="1"/>
    <col min="12295" max="12295" width="0.5703125" customWidth="1"/>
    <col min="12296" max="12296" width="14.28515625" customWidth="1"/>
    <col min="12297" max="12297" width="1.28515625" customWidth="1"/>
    <col min="12298" max="12298" width="10.42578125" customWidth="1"/>
    <col min="12299" max="12299" width="0.42578125" customWidth="1"/>
    <col min="12300" max="12300" width="9.7109375" customWidth="1"/>
    <col min="12301" max="12301" width="0.42578125" customWidth="1"/>
    <col min="12302" max="12302" width="9.140625" customWidth="1"/>
    <col min="12303" max="12303" width="0.28515625" customWidth="1"/>
    <col min="12304" max="12304" width="9" customWidth="1"/>
    <col min="12305" max="12305" width="0.42578125" customWidth="1"/>
    <col min="12306" max="12306" width="9.140625" customWidth="1"/>
    <col min="12307" max="12307" width="0.42578125" customWidth="1"/>
    <col min="12308" max="12308" width="11.28515625" customWidth="1"/>
    <col min="12309" max="12309" width="1" customWidth="1"/>
    <col min="12542" max="12543" width="1.140625" customWidth="1"/>
    <col min="12544" max="12544" width="11.7109375" customWidth="1"/>
    <col min="12545" max="12545" width="0.7109375" customWidth="1"/>
    <col min="12546" max="12546" width="19" customWidth="1"/>
    <col min="12547" max="12547" width="0.5703125" customWidth="1"/>
    <col min="12548" max="12548" width="14.85546875" customWidth="1"/>
    <col min="12549" max="12549" width="0.42578125" customWidth="1"/>
    <col min="12550" max="12550" width="15.85546875" customWidth="1"/>
    <col min="12551" max="12551" width="0.5703125" customWidth="1"/>
    <col min="12552" max="12552" width="14.28515625" customWidth="1"/>
    <col min="12553" max="12553" width="1.28515625" customWidth="1"/>
    <col min="12554" max="12554" width="10.42578125" customWidth="1"/>
    <col min="12555" max="12555" width="0.42578125" customWidth="1"/>
    <col min="12556" max="12556" width="9.7109375" customWidth="1"/>
    <col min="12557" max="12557" width="0.42578125" customWidth="1"/>
    <col min="12558" max="12558" width="9.140625" customWidth="1"/>
    <col min="12559" max="12559" width="0.28515625" customWidth="1"/>
    <col min="12560" max="12560" width="9" customWidth="1"/>
    <col min="12561" max="12561" width="0.42578125" customWidth="1"/>
    <col min="12562" max="12562" width="9.140625" customWidth="1"/>
    <col min="12563" max="12563" width="0.42578125" customWidth="1"/>
    <col min="12564" max="12564" width="11.28515625" customWidth="1"/>
    <col min="12565" max="12565" width="1" customWidth="1"/>
    <col min="12798" max="12799" width="1.140625" customWidth="1"/>
    <col min="12800" max="12800" width="11.7109375" customWidth="1"/>
    <col min="12801" max="12801" width="0.7109375" customWidth="1"/>
    <col min="12802" max="12802" width="19" customWidth="1"/>
    <col min="12803" max="12803" width="0.5703125" customWidth="1"/>
    <col min="12804" max="12804" width="14.85546875" customWidth="1"/>
    <col min="12805" max="12805" width="0.42578125" customWidth="1"/>
    <col min="12806" max="12806" width="15.85546875" customWidth="1"/>
    <col min="12807" max="12807" width="0.5703125" customWidth="1"/>
    <col min="12808" max="12808" width="14.28515625" customWidth="1"/>
    <col min="12809" max="12809" width="1.28515625" customWidth="1"/>
    <col min="12810" max="12810" width="10.42578125" customWidth="1"/>
    <col min="12811" max="12811" width="0.42578125" customWidth="1"/>
    <col min="12812" max="12812" width="9.7109375" customWidth="1"/>
    <col min="12813" max="12813" width="0.42578125" customWidth="1"/>
    <col min="12814" max="12814" width="9.140625" customWidth="1"/>
    <col min="12815" max="12815" width="0.28515625" customWidth="1"/>
    <col min="12816" max="12816" width="9" customWidth="1"/>
    <col min="12817" max="12817" width="0.42578125" customWidth="1"/>
    <col min="12818" max="12818" width="9.140625" customWidth="1"/>
    <col min="12819" max="12819" width="0.42578125" customWidth="1"/>
    <col min="12820" max="12820" width="11.28515625" customWidth="1"/>
    <col min="12821" max="12821" width="1" customWidth="1"/>
    <col min="13054" max="13055" width="1.140625" customWidth="1"/>
    <col min="13056" max="13056" width="11.7109375" customWidth="1"/>
    <col min="13057" max="13057" width="0.7109375" customWidth="1"/>
    <col min="13058" max="13058" width="19" customWidth="1"/>
    <col min="13059" max="13059" width="0.5703125" customWidth="1"/>
    <col min="13060" max="13060" width="14.85546875" customWidth="1"/>
    <col min="13061" max="13061" width="0.42578125" customWidth="1"/>
    <col min="13062" max="13062" width="15.85546875" customWidth="1"/>
    <col min="13063" max="13063" width="0.5703125" customWidth="1"/>
    <col min="13064" max="13064" width="14.28515625" customWidth="1"/>
    <col min="13065" max="13065" width="1.28515625" customWidth="1"/>
    <col min="13066" max="13066" width="10.42578125" customWidth="1"/>
    <col min="13067" max="13067" width="0.42578125" customWidth="1"/>
    <col min="13068" max="13068" width="9.7109375" customWidth="1"/>
    <col min="13069" max="13069" width="0.42578125" customWidth="1"/>
    <col min="13070" max="13070" width="9.140625" customWidth="1"/>
    <col min="13071" max="13071" width="0.28515625" customWidth="1"/>
    <col min="13072" max="13072" width="9" customWidth="1"/>
    <col min="13073" max="13073" width="0.42578125" customWidth="1"/>
    <col min="13074" max="13074" width="9.140625" customWidth="1"/>
    <col min="13075" max="13075" width="0.42578125" customWidth="1"/>
    <col min="13076" max="13076" width="11.28515625" customWidth="1"/>
    <col min="13077" max="13077" width="1" customWidth="1"/>
    <col min="13310" max="13311" width="1.140625" customWidth="1"/>
    <col min="13312" max="13312" width="11.7109375" customWidth="1"/>
    <col min="13313" max="13313" width="0.7109375" customWidth="1"/>
    <col min="13314" max="13314" width="19" customWidth="1"/>
    <col min="13315" max="13315" width="0.5703125" customWidth="1"/>
    <col min="13316" max="13316" width="14.85546875" customWidth="1"/>
    <col min="13317" max="13317" width="0.42578125" customWidth="1"/>
    <col min="13318" max="13318" width="15.85546875" customWidth="1"/>
    <col min="13319" max="13319" width="0.5703125" customWidth="1"/>
    <col min="13320" max="13320" width="14.28515625" customWidth="1"/>
    <col min="13321" max="13321" width="1.28515625" customWidth="1"/>
    <col min="13322" max="13322" width="10.42578125" customWidth="1"/>
    <col min="13323" max="13323" width="0.42578125" customWidth="1"/>
    <col min="13324" max="13324" width="9.7109375" customWidth="1"/>
    <col min="13325" max="13325" width="0.42578125" customWidth="1"/>
    <col min="13326" max="13326" width="9.140625" customWidth="1"/>
    <col min="13327" max="13327" width="0.28515625" customWidth="1"/>
    <col min="13328" max="13328" width="9" customWidth="1"/>
    <col min="13329" max="13329" width="0.42578125" customWidth="1"/>
    <col min="13330" max="13330" width="9.140625" customWidth="1"/>
    <col min="13331" max="13331" width="0.42578125" customWidth="1"/>
    <col min="13332" max="13332" width="11.28515625" customWidth="1"/>
    <col min="13333" max="13333" width="1" customWidth="1"/>
    <col min="13566" max="13567" width="1.140625" customWidth="1"/>
    <col min="13568" max="13568" width="11.7109375" customWidth="1"/>
    <col min="13569" max="13569" width="0.7109375" customWidth="1"/>
    <col min="13570" max="13570" width="19" customWidth="1"/>
    <col min="13571" max="13571" width="0.5703125" customWidth="1"/>
    <col min="13572" max="13572" width="14.85546875" customWidth="1"/>
    <col min="13573" max="13573" width="0.42578125" customWidth="1"/>
    <col min="13574" max="13574" width="15.85546875" customWidth="1"/>
    <col min="13575" max="13575" width="0.5703125" customWidth="1"/>
    <col min="13576" max="13576" width="14.28515625" customWidth="1"/>
    <col min="13577" max="13577" width="1.28515625" customWidth="1"/>
    <col min="13578" max="13578" width="10.42578125" customWidth="1"/>
    <col min="13579" max="13579" width="0.42578125" customWidth="1"/>
    <col min="13580" max="13580" width="9.7109375" customWidth="1"/>
    <col min="13581" max="13581" width="0.42578125" customWidth="1"/>
    <col min="13582" max="13582" width="9.140625" customWidth="1"/>
    <col min="13583" max="13583" width="0.28515625" customWidth="1"/>
    <col min="13584" max="13584" width="9" customWidth="1"/>
    <col min="13585" max="13585" width="0.42578125" customWidth="1"/>
    <col min="13586" max="13586" width="9.140625" customWidth="1"/>
    <col min="13587" max="13587" width="0.42578125" customWidth="1"/>
    <col min="13588" max="13588" width="11.28515625" customWidth="1"/>
    <col min="13589" max="13589" width="1" customWidth="1"/>
    <col min="13822" max="13823" width="1.140625" customWidth="1"/>
    <col min="13824" max="13824" width="11.7109375" customWidth="1"/>
    <col min="13825" max="13825" width="0.7109375" customWidth="1"/>
    <col min="13826" max="13826" width="19" customWidth="1"/>
    <col min="13827" max="13827" width="0.5703125" customWidth="1"/>
    <col min="13828" max="13828" width="14.85546875" customWidth="1"/>
    <col min="13829" max="13829" width="0.42578125" customWidth="1"/>
    <col min="13830" max="13830" width="15.85546875" customWidth="1"/>
    <col min="13831" max="13831" width="0.5703125" customWidth="1"/>
    <col min="13832" max="13832" width="14.28515625" customWidth="1"/>
    <col min="13833" max="13833" width="1.28515625" customWidth="1"/>
    <col min="13834" max="13834" width="10.42578125" customWidth="1"/>
    <col min="13835" max="13835" width="0.42578125" customWidth="1"/>
    <col min="13836" max="13836" width="9.7109375" customWidth="1"/>
    <col min="13837" max="13837" width="0.42578125" customWidth="1"/>
    <col min="13838" max="13838" width="9.140625" customWidth="1"/>
    <col min="13839" max="13839" width="0.28515625" customWidth="1"/>
    <col min="13840" max="13840" width="9" customWidth="1"/>
    <col min="13841" max="13841" width="0.42578125" customWidth="1"/>
    <col min="13842" max="13842" width="9.140625" customWidth="1"/>
    <col min="13843" max="13843" width="0.42578125" customWidth="1"/>
    <col min="13844" max="13844" width="11.28515625" customWidth="1"/>
    <col min="13845" max="13845" width="1" customWidth="1"/>
    <col min="14078" max="14079" width="1.140625" customWidth="1"/>
    <col min="14080" max="14080" width="11.7109375" customWidth="1"/>
    <col min="14081" max="14081" width="0.7109375" customWidth="1"/>
    <col min="14082" max="14082" width="19" customWidth="1"/>
    <col min="14083" max="14083" width="0.5703125" customWidth="1"/>
    <col min="14084" max="14084" width="14.85546875" customWidth="1"/>
    <col min="14085" max="14085" width="0.42578125" customWidth="1"/>
    <col min="14086" max="14086" width="15.85546875" customWidth="1"/>
    <col min="14087" max="14087" width="0.5703125" customWidth="1"/>
    <col min="14088" max="14088" width="14.28515625" customWidth="1"/>
    <col min="14089" max="14089" width="1.28515625" customWidth="1"/>
    <col min="14090" max="14090" width="10.42578125" customWidth="1"/>
    <col min="14091" max="14091" width="0.42578125" customWidth="1"/>
    <col min="14092" max="14092" width="9.7109375" customWidth="1"/>
    <col min="14093" max="14093" width="0.42578125" customWidth="1"/>
    <col min="14094" max="14094" width="9.140625" customWidth="1"/>
    <col min="14095" max="14095" width="0.28515625" customWidth="1"/>
    <col min="14096" max="14096" width="9" customWidth="1"/>
    <col min="14097" max="14097" width="0.42578125" customWidth="1"/>
    <col min="14098" max="14098" width="9.140625" customWidth="1"/>
    <col min="14099" max="14099" width="0.42578125" customWidth="1"/>
    <col min="14100" max="14100" width="11.28515625" customWidth="1"/>
    <col min="14101" max="14101" width="1" customWidth="1"/>
    <col min="14334" max="14335" width="1.140625" customWidth="1"/>
    <col min="14336" max="14336" width="11.7109375" customWidth="1"/>
    <col min="14337" max="14337" width="0.7109375" customWidth="1"/>
    <col min="14338" max="14338" width="19" customWidth="1"/>
    <col min="14339" max="14339" width="0.5703125" customWidth="1"/>
    <col min="14340" max="14340" width="14.85546875" customWidth="1"/>
    <col min="14341" max="14341" width="0.42578125" customWidth="1"/>
    <col min="14342" max="14342" width="15.85546875" customWidth="1"/>
    <col min="14343" max="14343" width="0.5703125" customWidth="1"/>
    <col min="14344" max="14344" width="14.28515625" customWidth="1"/>
    <col min="14345" max="14345" width="1.28515625" customWidth="1"/>
    <col min="14346" max="14346" width="10.42578125" customWidth="1"/>
    <col min="14347" max="14347" width="0.42578125" customWidth="1"/>
    <col min="14348" max="14348" width="9.7109375" customWidth="1"/>
    <col min="14349" max="14349" width="0.42578125" customWidth="1"/>
    <col min="14350" max="14350" width="9.140625" customWidth="1"/>
    <col min="14351" max="14351" width="0.28515625" customWidth="1"/>
    <col min="14352" max="14352" width="9" customWidth="1"/>
    <col min="14353" max="14353" width="0.42578125" customWidth="1"/>
    <col min="14354" max="14354" width="9.140625" customWidth="1"/>
    <col min="14355" max="14355" width="0.42578125" customWidth="1"/>
    <col min="14356" max="14356" width="11.28515625" customWidth="1"/>
    <col min="14357" max="14357" width="1" customWidth="1"/>
    <col min="14590" max="14591" width="1.140625" customWidth="1"/>
    <col min="14592" max="14592" width="11.7109375" customWidth="1"/>
    <col min="14593" max="14593" width="0.7109375" customWidth="1"/>
    <col min="14594" max="14594" width="19" customWidth="1"/>
    <col min="14595" max="14595" width="0.5703125" customWidth="1"/>
    <col min="14596" max="14596" width="14.85546875" customWidth="1"/>
    <col min="14597" max="14597" width="0.42578125" customWidth="1"/>
    <col min="14598" max="14598" width="15.85546875" customWidth="1"/>
    <col min="14599" max="14599" width="0.5703125" customWidth="1"/>
    <col min="14600" max="14600" width="14.28515625" customWidth="1"/>
    <col min="14601" max="14601" width="1.28515625" customWidth="1"/>
    <col min="14602" max="14602" width="10.42578125" customWidth="1"/>
    <col min="14603" max="14603" width="0.42578125" customWidth="1"/>
    <col min="14604" max="14604" width="9.7109375" customWidth="1"/>
    <col min="14605" max="14605" width="0.42578125" customWidth="1"/>
    <col min="14606" max="14606" width="9.140625" customWidth="1"/>
    <col min="14607" max="14607" width="0.28515625" customWidth="1"/>
    <col min="14608" max="14608" width="9" customWidth="1"/>
    <col min="14609" max="14609" width="0.42578125" customWidth="1"/>
    <col min="14610" max="14610" width="9.140625" customWidth="1"/>
    <col min="14611" max="14611" width="0.42578125" customWidth="1"/>
    <col min="14612" max="14612" width="11.28515625" customWidth="1"/>
    <col min="14613" max="14613" width="1" customWidth="1"/>
    <col min="14846" max="14847" width="1.140625" customWidth="1"/>
    <col min="14848" max="14848" width="11.7109375" customWidth="1"/>
    <col min="14849" max="14849" width="0.7109375" customWidth="1"/>
    <col min="14850" max="14850" width="19" customWidth="1"/>
    <col min="14851" max="14851" width="0.5703125" customWidth="1"/>
    <col min="14852" max="14852" width="14.85546875" customWidth="1"/>
    <col min="14853" max="14853" width="0.42578125" customWidth="1"/>
    <col min="14854" max="14854" width="15.85546875" customWidth="1"/>
    <col min="14855" max="14855" width="0.5703125" customWidth="1"/>
    <col min="14856" max="14856" width="14.28515625" customWidth="1"/>
    <col min="14857" max="14857" width="1.28515625" customWidth="1"/>
    <col min="14858" max="14858" width="10.42578125" customWidth="1"/>
    <col min="14859" max="14859" width="0.42578125" customWidth="1"/>
    <col min="14860" max="14860" width="9.7109375" customWidth="1"/>
    <col min="14861" max="14861" width="0.42578125" customWidth="1"/>
    <col min="14862" max="14862" width="9.140625" customWidth="1"/>
    <col min="14863" max="14863" width="0.28515625" customWidth="1"/>
    <col min="14864" max="14864" width="9" customWidth="1"/>
    <col min="14865" max="14865" width="0.42578125" customWidth="1"/>
    <col min="14866" max="14866" width="9.140625" customWidth="1"/>
    <col min="14867" max="14867" width="0.42578125" customWidth="1"/>
    <col min="14868" max="14868" width="11.28515625" customWidth="1"/>
    <col min="14869" max="14869" width="1" customWidth="1"/>
    <col min="15102" max="15103" width="1.140625" customWidth="1"/>
    <col min="15104" max="15104" width="11.7109375" customWidth="1"/>
    <col min="15105" max="15105" width="0.7109375" customWidth="1"/>
    <col min="15106" max="15106" width="19" customWidth="1"/>
    <col min="15107" max="15107" width="0.5703125" customWidth="1"/>
    <col min="15108" max="15108" width="14.85546875" customWidth="1"/>
    <col min="15109" max="15109" width="0.42578125" customWidth="1"/>
    <col min="15110" max="15110" width="15.85546875" customWidth="1"/>
    <col min="15111" max="15111" width="0.5703125" customWidth="1"/>
    <col min="15112" max="15112" width="14.28515625" customWidth="1"/>
    <col min="15113" max="15113" width="1.28515625" customWidth="1"/>
    <col min="15114" max="15114" width="10.42578125" customWidth="1"/>
    <col min="15115" max="15115" width="0.42578125" customWidth="1"/>
    <col min="15116" max="15116" width="9.7109375" customWidth="1"/>
    <col min="15117" max="15117" width="0.42578125" customWidth="1"/>
    <col min="15118" max="15118" width="9.140625" customWidth="1"/>
    <col min="15119" max="15119" width="0.28515625" customWidth="1"/>
    <col min="15120" max="15120" width="9" customWidth="1"/>
    <col min="15121" max="15121" width="0.42578125" customWidth="1"/>
    <col min="15122" max="15122" width="9.140625" customWidth="1"/>
    <col min="15123" max="15123" width="0.42578125" customWidth="1"/>
    <col min="15124" max="15124" width="11.28515625" customWidth="1"/>
    <col min="15125" max="15125" width="1" customWidth="1"/>
    <col min="15358" max="15359" width="1.140625" customWidth="1"/>
    <col min="15360" max="15360" width="11.7109375" customWidth="1"/>
    <col min="15361" max="15361" width="0.7109375" customWidth="1"/>
    <col min="15362" max="15362" width="19" customWidth="1"/>
    <col min="15363" max="15363" width="0.5703125" customWidth="1"/>
    <col min="15364" max="15364" width="14.85546875" customWidth="1"/>
    <col min="15365" max="15365" width="0.42578125" customWidth="1"/>
    <col min="15366" max="15366" width="15.85546875" customWidth="1"/>
    <col min="15367" max="15367" width="0.5703125" customWidth="1"/>
    <col min="15368" max="15368" width="14.28515625" customWidth="1"/>
    <col min="15369" max="15369" width="1.28515625" customWidth="1"/>
    <col min="15370" max="15370" width="10.42578125" customWidth="1"/>
    <col min="15371" max="15371" width="0.42578125" customWidth="1"/>
    <col min="15372" max="15372" width="9.7109375" customWidth="1"/>
    <col min="15373" max="15373" width="0.42578125" customWidth="1"/>
    <col min="15374" max="15374" width="9.140625" customWidth="1"/>
    <col min="15375" max="15375" width="0.28515625" customWidth="1"/>
    <col min="15376" max="15376" width="9" customWidth="1"/>
    <col min="15377" max="15377" width="0.42578125" customWidth="1"/>
    <col min="15378" max="15378" width="9.140625" customWidth="1"/>
    <col min="15379" max="15379" width="0.42578125" customWidth="1"/>
    <col min="15380" max="15380" width="11.28515625" customWidth="1"/>
    <col min="15381" max="15381" width="1" customWidth="1"/>
    <col min="15614" max="15615" width="1.140625" customWidth="1"/>
    <col min="15616" max="15616" width="11.7109375" customWidth="1"/>
    <col min="15617" max="15617" width="0.7109375" customWidth="1"/>
    <col min="15618" max="15618" width="19" customWidth="1"/>
    <col min="15619" max="15619" width="0.5703125" customWidth="1"/>
    <col min="15620" max="15620" width="14.85546875" customWidth="1"/>
    <col min="15621" max="15621" width="0.42578125" customWidth="1"/>
    <col min="15622" max="15622" width="15.85546875" customWidth="1"/>
    <col min="15623" max="15623" width="0.5703125" customWidth="1"/>
    <col min="15624" max="15624" width="14.28515625" customWidth="1"/>
    <col min="15625" max="15625" width="1.28515625" customWidth="1"/>
    <col min="15626" max="15626" width="10.42578125" customWidth="1"/>
    <col min="15627" max="15627" width="0.42578125" customWidth="1"/>
    <col min="15628" max="15628" width="9.7109375" customWidth="1"/>
    <col min="15629" max="15629" width="0.42578125" customWidth="1"/>
    <col min="15630" max="15630" width="9.140625" customWidth="1"/>
    <col min="15631" max="15631" width="0.28515625" customWidth="1"/>
    <col min="15632" max="15632" width="9" customWidth="1"/>
    <col min="15633" max="15633" width="0.42578125" customWidth="1"/>
    <col min="15634" max="15634" width="9.140625" customWidth="1"/>
    <col min="15635" max="15635" width="0.42578125" customWidth="1"/>
    <col min="15636" max="15636" width="11.28515625" customWidth="1"/>
    <col min="15637" max="15637" width="1" customWidth="1"/>
    <col min="15870" max="15871" width="1.140625" customWidth="1"/>
    <col min="15872" max="15872" width="11.7109375" customWidth="1"/>
    <col min="15873" max="15873" width="0.7109375" customWidth="1"/>
    <col min="15874" max="15874" width="19" customWidth="1"/>
    <col min="15875" max="15875" width="0.5703125" customWidth="1"/>
    <col min="15876" max="15876" width="14.85546875" customWidth="1"/>
    <col min="15877" max="15877" width="0.42578125" customWidth="1"/>
    <col min="15878" max="15878" width="15.85546875" customWidth="1"/>
    <col min="15879" max="15879" width="0.5703125" customWidth="1"/>
    <col min="15880" max="15880" width="14.28515625" customWidth="1"/>
    <col min="15881" max="15881" width="1.28515625" customWidth="1"/>
    <col min="15882" max="15882" width="10.42578125" customWidth="1"/>
    <col min="15883" max="15883" width="0.42578125" customWidth="1"/>
    <col min="15884" max="15884" width="9.7109375" customWidth="1"/>
    <col min="15885" max="15885" width="0.42578125" customWidth="1"/>
    <col min="15886" max="15886" width="9.140625" customWidth="1"/>
    <col min="15887" max="15887" width="0.28515625" customWidth="1"/>
    <col min="15888" max="15888" width="9" customWidth="1"/>
    <col min="15889" max="15889" width="0.42578125" customWidth="1"/>
    <col min="15890" max="15890" width="9.140625" customWidth="1"/>
    <col min="15891" max="15891" width="0.42578125" customWidth="1"/>
    <col min="15892" max="15892" width="11.28515625" customWidth="1"/>
    <col min="15893" max="15893" width="1" customWidth="1"/>
    <col min="16126" max="16127" width="1.140625" customWidth="1"/>
    <col min="16128" max="16128" width="11.7109375" customWidth="1"/>
    <col min="16129" max="16129" width="0.7109375" customWidth="1"/>
    <col min="16130" max="16130" width="19" customWidth="1"/>
    <col min="16131" max="16131" width="0.5703125" customWidth="1"/>
    <col min="16132" max="16132" width="14.85546875" customWidth="1"/>
    <col min="16133" max="16133" width="0.42578125" customWidth="1"/>
    <col min="16134" max="16134" width="15.85546875" customWidth="1"/>
    <col min="16135" max="16135" width="0.5703125" customWidth="1"/>
    <col min="16136" max="16136" width="14.28515625" customWidth="1"/>
    <col min="16137" max="16137" width="1.28515625" customWidth="1"/>
    <col min="16138" max="16138" width="10.42578125" customWidth="1"/>
    <col min="16139" max="16139" width="0.42578125" customWidth="1"/>
    <col min="16140" max="16140" width="9.7109375" customWidth="1"/>
    <col min="16141" max="16141" width="0.42578125" customWidth="1"/>
    <col min="16142" max="16142" width="9.140625" customWidth="1"/>
    <col min="16143" max="16143" width="0.28515625" customWidth="1"/>
    <col min="16144" max="16144" width="9" customWidth="1"/>
    <col min="16145" max="16145" width="0.42578125" customWidth="1"/>
    <col min="16146" max="16146" width="9.140625" customWidth="1"/>
    <col min="16147" max="16147" width="0.42578125" customWidth="1"/>
    <col min="16148" max="16148" width="11.28515625" customWidth="1"/>
    <col min="16149" max="16149" width="1" customWidth="1"/>
  </cols>
  <sheetData>
    <row r="1" spans="1:26" ht="23.25" x14ac:dyDescent="0.35">
      <c r="A1" s="1321" t="s">
        <v>332</v>
      </c>
      <c r="B1" s="1321"/>
      <c r="C1" s="1321"/>
    </row>
    <row r="2" spans="1:26" ht="9" customHeight="1" x14ac:dyDescent="0.2"/>
    <row r="3" spans="1:26" ht="4.5" customHeight="1" x14ac:dyDescent="0.2">
      <c r="B3" s="50"/>
      <c r="C3" s="1320"/>
      <c r="D3" s="1320"/>
      <c r="E3" s="1320"/>
      <c r="F3" s="1320"/>
      <c r="G3" s="1320"/>
      <c r="H3" s="1320"/>
      <c r="I3" s="1320"/>
      <c r="J3" s="1320"/>
      <c r="K3" s="1320"/>
      <c r="L3" s="1320"/>
      <c r="M3" s="1320"/>
      <c r="N3" s="1320"/>
      <c r="O3" s="1320"/>
      <c r="P3" s="1320"/>
      <c r="Q3" s="1320"/>
      <c r="R3" s="1320"/>
      <c r="S3" s="1320"/>
      <c r="T3" s="1320"/>
      <c r="U3" s="1320"/>
      <c r="V3" s="1320"/>
      <c r="W3" s="1320"/>
      <c r="X3" s="1320"/>
    </row>
    <row r="4" spans="1:26" ht="17.25" customHeight="1" x14ac:dyDescent="0.2">
      <c r="B4" s="776"/>
      <c r="C4" s="777"/>
      <c r="D4" s="777"/>
      <c r="E4" s="1322" t="s">
        <v>206</v>
      </c>
      <c r="F4" s="1322"/>
      <c r="G4" s="1322"/>
      <c r="H4" s="1322"/>
      <c r="I4" s="1322"/>
      <c r="J4" s="1322"/>
      <c r="K4" s="1323"/>
      <c r="L4" s="778"/>
      <c r="M4" s="1324" t="s">
        <v>207</v>
      </c>
      <c r="N4" s="1322"/>
      <c r="O4" s="1322"/>
      <c r="P4" s="1322"/>
      <c r="Q4" s="1322"/>
      <c r="R4" s="1322"/>
      <c r="S4" s="1322"/>
      <c r="T4" s="1322"/>
      <c r="U4" s="1322"/>
      <c r="V4" s="1322"/>
      <c r="W4" s="1325"/>
      <c r="X4" s="779"/>
    </row>
    <row r="5" spans="1:26" ht="2.25" customHeight="1" thickBot="1" x14ac:dyDescent="0.25">
      <c r="B5" s="776"/>
      <c r="C5" s="776"/>
      <c r="D5" s="776"/>
      <c r="E5" s="780"/>
      <c r="F5" s="781"/>
      <c r="G5" s="781"/>
      <c r="H5" s="781"/>
      <c r="I5" s="781"/>
      <c r="K5" s="782"/>
      <c r="L5" s="783"/>
      <c r="M5" s="781"/>
      <c r="N5" s="782"/>
      <c r="O5" s="781"/>
      <c r="P5" s="781"/>
      <c r="Q5" s="782"/>
      <c r="R5" s="781"/>
      <c r="S5" s="782"/>
      <c r="T5" s="784"/>
      <c r="U5" s="785"/>
      <c r="V5" s="781"/>
      <c r="W5" s="782"/>
      <c r="X5" s="786"/>
    </row>
    <row r="6" spans="1:26" ht="60.75" customHeight="1" x14ac:dyDescent="0.25">
      <c r="B6" s="776"/>
      <c r="C6" s="776"/>
      <c r="D6" s="787"/>
      <c r="E6" s="788" t="s">
        <v>208</v>
      </c>
      <c r="F6" s="789"/>
      <c r="G6" s="790" t="s">
        <v>209</v>
      </c>
      <c r="H6" s="789"/>
      <c r="I6" s="791" t="s">
        <v>210</v>
      </c>
      <c r="J6" s="792"/>
      <c r="K6" s="793" t="s">
        <v>211</v>
      </c>
      <c r="L6" s="794"/>
      <c r="M6" s="795" t="s">
        <v>212</v>
      </c>
      <c r="N6" s="796"/>
      <c r="O6" s="797" t="s">
        <v>213</v>
      </c>
      <c r="P6" s="798"/>
      <c r="Q6" s="799" t="s">
        <v>214</v>
      </c>
      <c r="R6" s="800"/>
      <c r="S6" s="799" t="s">
        <v>215</v>
      </c>
      <c r="T6" s="801"/>
      <c r="U6" s="802" t="s">
        <v>216</v>
      </c>
      <c r="V6" s="789"/>
      <c r="W6" s="803" t="s">
        <v>217</v>
      </c>
      <c r="X6" s="804"/>
    </row>
    <row r="7" spans="1:26" ht="33.75" customHeight="1" x14ac:dyDescent="0.25">
      <c r="B7" s="776"/>
      <c r="C7" s="776"/>
      <c r="D7" s="787"/>
      <c r="E7" s="805" t="s">
        <v>218</v>
      </c>
      <c r="F7" s="806"/>
      <c r="G7" s="807" t="s">
        <v>219</v>
      </c>
      <c r="H7" s="806"/>
      <c r="I7" s="808" t="s">
        <v>220</v>
      </c>
      <c r="J7" s="809"/>
      <c r="K7" s="810" t="s">
        <v>221</v>
      </c>
      <c r="L7" s="794"/>
      <c r="M7" s="811"/>
      <c r="N7" s="812"/>
      <c r="O7" s="813"/>
      <c r="P7" s="812"/>
      <c r="Q7" s="813"/>
      <c r="R7" s="812"/>
      <c r="S7" s="813"/>
      <c r="T7" s="812"/>
      <c r="U7" s="813"/>
      <c r="V7" s="812"/>
      <c r="W7" s="814"/>
      <c r="X7" s="804"/>
    </row>
    <row r="8" spans="1:26" ht="31.5" customHeight="1" x14ac:dyDescent="0.25">
      <c r="B8" s="776"/>
      <c r="C8" s="776"/>
      <c r="D8" s="787"/>
      <c r="E8" s="815" t="s">
        <v>222</v>
      </c>
      <c r="F8" s="816"/>
      <c r="G8" s="817" t="s">
        <v>223</v>
      </c>
      <c r="H8" s="816"/>
      <c r="I8" s="818" t="s">
        <v>224</v>
      </c>
      <c r="J8" s="819"/>
      <c r="K8" s="820" t="s">
        <v>225</v>
      </c>
      <c r="L8" s="794"/>
      <c r="M8" s="821"/>
      <c r="N8" s="812"/>
      <c r="O8" s="822"/>
      <c r="P8" s="823"/>
      <c r="Q8" s="822"/>
      <c r="R8" s="812"/>
      <c r="S8" s="822"/>
      <c r="T8" s="812"/>
      <c r="U8" s="822"/>
      <c r="V8" s="812"/>
      <c r="W8" s="814"/>
      <c r="X8" s="804"/>
    </row>
    <row r="9" spans="1:26" ht="51" customHeight="1" x14ac:dyDescent="0.25">
      <c r="B9" s="776"/>
      <c r="C9" s="776"/>
      <c r="D9" s="787"/>
      <c r="E9" s="824" t="s">
        <v>226</v>
      </c>
      <c r="F9" s="816"/>
      <c r="G9" s="825"/>
      <c r="H9" s="816"/>
      <c r="I9" s="818"/>
      <c r="J9" s="819"/>
      <c r="K9" s="826" t="s">
        <v>227</v>
      </c>
      <c r="L9" s="794"/>
      <c r="M9" s="1326" t="s">
        <v>333</v>
      </c>
      <c r="N9" s="1327"/>
      <c r="O9" s="1327"/>
      <c r="P9" s="1327"/>
      <c r="Q9" s="1327"/>
      <c r="R9" s="1327"/>
      <c r="S9" s="1327"/>
      <c r="T9" s="1327"/>
      <c r="U9" s="1327"/>
      <c r="V9" s="1327"/>
      <c r="W9" s="1328"/>
      <c r="X9" s="804"/>
      <c r="Z9" s="1329" t="s">
        <v>334</v>
      </c>
    </row>
    <row r="10" spans="1:26" ht="18.75" customHeight="1" x14ac:dyDescent="0.25">
      <c r="B10" s="776"/>
      <c r="C10" s="827" t="s">
        <v>228</v>
      </c>
      <c r="D10" s="828"/>
      <c r="E10" s="829">
        <v>6.2E-2</v>
      </c>
      <c r="F10" s="830"/>
      <c r="G10" s="1011">
        <v>6.2E-2</v>
      </c>
      <c r="H10" s="831"/>
      <c r="I10" s="832">
        <v>6.2E-2</v>
      </c>
      <c r="J10" s="830"/>
      <c r="K10" s="833">
        <v>6.2E-2</v>
      </c>
      <c r="L10" s="834"/>
      <c r="M10" s="835"/>
      <c r="N10" s="812"/>
      <c r="O10" s="836"/>
      <c r="P10" s="837"/>
      <c r="Q10" s="822"/>
      <c r="R10" s="838"/>
      <c r="S10" s="822"/>
      <c r="T10" s="838"/>
      <c r="U10" s="822"/>
      <c r="V10" s="839"/>
      <c r="W10" s="840"/>
      <c r="X10" s="841"/>
      <c r="Z10" s="1329"/>
    </row>
    <row r="11" spans="1:26" ht="15" x14ac:dyDescent="0.25">
      <c r="B11" s="776"/>
      <c r="C11" s="827" t="s">
        <v>229</v>
      </c>
      <c r="D11" s="828"/>
      <c r="E11" s="842">
        <v>1.4500000000000001E-2</v>
      </c>
      <c r="F11" s="830"/>
      <c r="G11" s="1012">
        <v>1.4500000000000001E-2</v>
      </c>
      <c r="H11" s="830"/>
      <c r="I11" s="843">
        <v>1.4500000000000001E-2</v>
      </c>
      <c r="J11" s="844"/>
      <c r="K11" s="845">
        <v>1.4500000000000001E-2</v>
      </c>
      <c r="L11" s="834"/>
      <c r="M11" s="1330" t="s">
        <v>335</v>
      </c>
      <c r="N11" s="1331"/>
      <c r="O11" s="1331"/>
      <c r="P11" s="1331"/>
      <c r="Q11" s="1331"/>
      <c r="R11" s="1331"/>
      <c r="S11" s="1331"/>
      <c r="T11" s="1331"/>
      <c r="U11" s="1331"/>
      <c r="V11" s="1331"/>
      <c r="W11" s="1332"/>
      <c r="X11" s="786"/>
      <c r="Z11" s="1329"/>
    </row>
    <row r="12" spans="1:26" ht="15" customHeight="1" x14ac:dyDescent="0.25">
      <c r="B12" s="776"/>
      <c r="C12" s="827" t="s">
        <v>230</v>
      </c>
      <c r="D12" s="828"/>
      <c r="E12" s="842">
        <v>3.0300000000000001E-2</v>
      </c>
      <c r="F12" s="830"/>
      <c r="G12" s="1012">
        <v>1.4999999999999999E-2</v>
      </c>
      <c r="H12" s="830"/>
      <c r="I12" s="843">
        <v>1.4999999999999999E-2</v>
      </c>
      <c r="J12" s="846"/>
      <c r="K12" s="847">
        <v>1.2E-2</v>
      </c>
      <c r="L12" s="834"/>
      <c r="M12" s="1330"/>
      <c r="N12" s="1331"/>
      <c r="O12" s="1331"/>
      <c r="P12" s="1331"/>
      <c r="Q12" s="1331"/>
      <c r="R12" s="1331"/>
      <c r="S12" s="1331"/>
      <c r="T12" s="1331"/>
      <c r="U12" s="1331"/>
      <c r="V12" s="1331"/>
      <c r="W12" s="1332"/>
      <c r="X12" s="804"/>
      <c r="Z12" s="1329"/>
    </row>
    <row r="13" spans="1:26" ht="15" x14ac:dyDescent="0.25">
      <c r="B13" s="776"/>
      <c r="C13" s="827" t="s">
        <v>231</v>
      </c>
      <c r="D13" s="828"/>
      <c r="E13" s="848"/>
      <c r="F13" s="844"/>
      <c r="G13" s="1013">
        <v>0.1</v>
      </c>
      <c r="H13" s="830"/>
      <c r="I13" s="849">
        <v>0.1</v>
      </c>
      <c r="J13" s="831"/>
      <c r="K13" s="850"/>
      <c r="L13" s="834"/>
      <c r="M13" s="821"/>
      <c r="N13" s="812"/>
      <c r="O13" s="822"/>
      <c r="P13" s="823"/>
      <c r="Q13" s="822"/>
      <c r="R13" s="851"/>
      <c r="S13" s="852"/>
      <c r="T13" s="812"/>
      <c r="U13" s="822"/>
      <c r="V13" s="812"/>
      <c r="W13" s="814"/>
      <c r="X13" s="804"/>
      <c r="Z13" s="65"/>
    </row>
    <row r="14" spans="1:26" ht="15" x14ac:dyDescent="0.25">
      <c r="B14" s="776"/>
      <c r="C14" s="827" t="s">
        <v>232</v>
      </c>
      <c r="D14" s="828"/>
      <c r="E14" s="853"/>
      <c r="F14" s="831"/>
      <c r="G14" s="1014"/>
      <c r="H14" s="830"/>
      <c r="I14" s="854">
        <v>0.22</v>
      </c>
      <c r="J14" s="844"/>
      <c r="K14" s="855"/>
      <c r="L14" s="834"/>
      <c r="M14" s="821"/>
      <c r="N14" s="812"/>
      <c r="O14" s="822"/>
      <c r="P14" s="823"/>
      <c r="Q14" s="822"/>
      <c r="R14" s="851"/>
      <c r="S14" s="852"/>
      <c r="T14" s="812"/>
      <c r="U14" s="822"/>
      <c r="V14" s="812"/>
      <c r="W14" s="814"/>
      <c r="X14" s="804"/>
      <c r="Z14" s="65"/>
    </row>
    <row r="15" spans="1:26" ht="15" x14ac:dyDescent="0.25">
      <c r="B15" s="776"/>
      <c r="C15" s="827" t="s">
        <v>233</v>
      </c>
      <c r="D15" s="828"/>
      <c r="E15" s="848"/>
      <c r="F15" s="856"/>
      <c r="G15" s="1013">
        <v>0.23300000000000001</v>
      </c>
      <c r="H15" s="857"/>
      <c r="I15" s="858">
        <v>0.23300000000000001</v>
      </c>
      <c r="J15" s="856"/>
      <c r="K15" s="850"/>
      <c r="L15" s="834"/>
      <c r="M15" s="859"/>
      <c r="N15" s="860"/>
      <c r="O15" s="861"/>
      <c r="P15" s="862"/>
      <c r="Q15" s="861"/>
      <c r="R15" s="863"/>
      <c r="S15" s="864"/>
      <c r="T15" s="860"/>
      <c r="U15" s="861"/>
      <c r="V15" s="860"/>
      <c r="W15" s="865"/>
      <c r="X15" s="841"/>
    </row>
    <row r="16" spans="1:26" ht="3.75" customHeight="1" x14ac:dyDescent="0.25">
      <c r="B16" s="776"/>
      <c r="C16" s="866"/>
      <c r="D16" s="867"/>
      <c r="E16" s="853"/>
      <c r="F16" s="868"/>
      <c r="G16" s="1014"/>
      <c r="H16" s="856"/>
      <c r="I16" s="869"/>
      <c r="J16" s="870"/>
      <c r="K16" s="871"/>
      <c r="L16" s="834"/>
      <c r="M16" s="872"/>
      <c r="N16" s="873"/>
      <c r="O16" s="874"/>
      <c r="P16" s="875"/>
      <c r="Q16" s="874"/>
      <c r="R16" s="876"/>
      <c r="S16" s="877"/>
      <c r="T16" s="878"/>
      <c r="U16" s="874"/>
      <c r="V16" s="878"/>
      <c r="W16" s="879"/>
      <c r="X16" s="786"/>
    </row>
    <row r="17" spans="1:24" ht="15.75" customHeight="1" thickBot="1" x14ac:dyDescent="0.3">
      <c r="B17" s="776"/>
      <c r="C17" s="880" t="s">
        <v>234</v>
      </c>
      <c r="D17" s="881"/>
      <c r="E17" s="882">
        <f>SUM(E10:E16)</f>
        <v>0.10680000000000001</v>
      </c>
      <c r="F17" s="883"/>
      <c r="G17" s="884">
        <f>SUM(G10:G16)</f>
        <v>0.42449999999999999</v>
      </c>
      <c r="H17" s="883"/>
      <c r="I17" s="885">
        <f>SUM(I10:I16)</f>
        <v>0.64449999999999996</v>
      </c>
      <c r="J17" s="886"/>
      <c r="K17" s="887">
        <f>SUM(K10:K16)</f>
        <v>8.8499999999999995E-2</v>
      </c>
      <c r="L17" s="888"/>
      <c r="M17" s="889">
        <v>0.62509999999999999</v>
      </c>
      <c r="N17" s="890"/>
      <c r="O17" s="891">
        <v>0.58660000000000001</v>
      </c>
      <c r="P17" s="892"/>
      <c r="Q17" s="893">
        <v>0.53749999999999998</v>
      </c>
      <c r="R17" s="894"/>
      <c r="S17" s="895">
        <v>0.46039999999999998</v>
      </c>
      <c r="T17" s="892"/>
      <c r="U17" s="891">
        <v>0.51549999999999996</v>
      </c>
      <c r="V17" s="892"/>
      <c r="W17" s="896">
        <v>0.51200000000000001</v>
      </c>
      <c r="X17" s="804"/>
    </row>
    <row r="18" spans="1:24" ht="15" hidden="1" customHeight="1" x14ac:dyDescent="0.25">
      <c r="B18" s="1333"/>
      <c r="C18" s="1333"/>
      <c r="D18" s="897"/>
      <c r="E18" s="898">
        <f>SUM(E17)</f>
        <v>0.10680000000000001</v>
      </c>
      <c r="F18" s="899"/>
      <c r="G18" s="179"/>
      <c r="H18" s="179"/>
      <c r="I18" s="900">
        <f>SUM(I17)</f>
        <v>0.64449999999999996</v>
      </c>
      <c r="J18" s="899"/>
      <c r="K18" s="898">
        <f>SUM(K17)</f>
        <v>8.8499999999999995E-2</v>
      </c>
      <c r="L18" s="901"/>
      <c r="M18" s="902" t="s">
        <v>235</v>
      </c>
      <c r="N18" s="903"/>
      <c r="O18" s="902" t="s">
        <v>235</v>
      </c>
      <c r="P18" s="903"/>
      <c r="Q18" s="904">
        <f>SUM(Q17)</f>
        <v>0.53749999999999998</v>
      </c>
      <c r="R18" s="903"/>
      <c r="S18" s="904">
        <f>SUM(S17)</f>
        <v>0.46039999999999998</v>
      </c>
      <c r="T18" s="179"/>
      <c r="U18" s="904">
        <f>SUM(U17)</f>
        <v>0.51549999999999996</v>
      </c>
      <c r="V18" s="179"/>
      <c r="W18" s="904">
        <f>SUM(W17)</f>
        <v>0.51200000000000001</v>
      </c>
      <c r="X18" s="786"/>
    </row>
    <row r="19" spans="1:24" s="907" customFormat="1" ht="14.25" customHeight="1" x14ac:dyDescent="0.2">
      <c r="A19" s="905"/>
      <c r="B19" s="1333"/>
      <c r="C19" s="1333"/>
      <c r="D19" s="906"/>
      <c r="E19" s="1334" t="s">
        <v>336</v>
      </c>
      <c r="F19" s="1335"/>
      <c r="G19" s="1335"/>
      <c r="H19" s="1335"/>
      <c r="I19" s="1335"/>
      <c r="J19" s="1335"/>
      <c r="K19" s="1336"/>
      <c r="M19" s="1334" t="s">
        <v>337</v>
      </c>
      <c r="N19" s="1335"/>
      <c r="O19" s="1335"/>
      <c r="P19" s="1335"/>
      <c r="Q19" s="1335"/>
      <c r="R19" s="1335"/>
      <c r="S19" s="1335"/>
      <c r="T19" s="1335"/>
      <c r="U19" s="1335"/>
      <c r="V19" s="1335"/>
      <c r="W19" s="1336"/>
      <c r="X19" s="908"/>
    </row>
    <row r="33" customFormat="1" x14ac:dyDescent="0.2"/>
    <row r="34" customFormat="1" x14ac:dyDescent="0.2"/>
    <row r="35" customFormat="1" x14ac:dyDescent="0.2"/>
    <row r="36" customFormat="1" x14ac:dyDescent="0.2"/>
    <row r="37" customFormat="1" x14ac:dyDescent="0.2"/>
    <row r="38" customFormat="1" x14ac:dyDescent="0.2"/>
    <row r="39" customFormat="1" x14ac:dyDescent="0.2"/>
    <row r="40" customFormat="1" x14ac:dyDescent="0.2"/>
    <row r="41" customFormat="1" x14ac:dyDescent="0.2"/>
  </sheetData>
  <mergeCells count="10">
    <mergeCell ref="Z9:Z12"/>
    <mergeCell ref="M11:W12"/>
    <mergeCell ref="B18:C19"/>
    <mergeCell ref="E19:K19"/>
    <mergeCell ref="M19:W19"/>
    <mergeCell ref="C3:X3"/>
    <mergeCell ref="A1:C1"/>
    <mergeCell ref="E4:K4"/>
    <mergeCell ref="M4:W4"/>
    <mergeCell ref="M9:W9"/>
  </mergeCells>
  <hyperlinks>
    <hyperlink ref="Z9" r:id="rId1" xr:uid="{879746FF-F9A4-4970-B984-486811D427BA}"/>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7030A0"/>
  </sheetPr>
  <dimension ref="T4:V13"/>
  <sheetViews>
    <sheetView showGridLines="0" topLeftCell="B1" zoomScale="90" zoomScaleNormal="90" workbookViewId="0">
      <selection activeCell="B3" sqref="B3"/>
    </sheetView>
  </sheetViews>
  <sheetFormatPr defaultRowHeight="12.75" x14ac:dyDescent="0.2"/>
  <cols>
    <col min="18" max="18" width="7.28515625" customWidth="1"/>
    <col min="19" max="19" width="1.28515625" customWidth="1"/>
    <col min="20" max="20" width="26.28515625" customWidth="1"/>
    <col min="21" max="21" width="0.85546875" customWidth="1"/>
    <col min="22" max="22" width="92.85546875" customWidth="1"/>
  </cols>
  <sheetData>
    <row r="4" spans="20:22" ht="99.75" customHeight="1" x14ac:dyDescent="0.2">
      <c r="T4" s="732" t="s">
        <v>259</v>
      </c>
      <c r="V4" s="355" t="s">
        <v>260</v>
      </c>
    </row>
    <row r="7" spans="20:22" ht="167.25" customHeight="1" x14ac:dyDescent="0.2">
      <c r="T7" s="732" t="s">
        <v>261</v>
      </c>
      <c r="V7" s="521" t="s">
        <v>262</v>
      </c>
    </row>
    <row r="10" spans="20:22" ht="145.5" customHeight="1" x14ac:dyDescent="0.2">
      <c r="T10" s="732" t="s">
        <v>263</v>
      </c>
      <c r="V10" s="521" t="s">
        <v>264</v>
      </c>
    </row>
    <row r="13" spans="20:22" ht="49.5" customHeight="1" x14ac:dyDescent="0.2">
      <c r="T13" s="733" t="s">
        <v>265</v>
      </c>
      <c r="V13" s="521" t="s">
        <v>266</v>
      </c>
    </row>
  </sheetData>
  <pageMargins left="0.7" right="0.7" top="0.75" bottom="0.75" header="0.3" footer="0.3"/>
  <pageSetup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PROPOSAL BUDGET</vt:lpstr>
      <vt:lpstr>COST MATCH BUDGET</vt:lpstr>
      <vt:lpstr>SUBAWARDEE BUDGET(S)</vt:lpstr>
      <vt:lpstr>Conversion (Salary-Hrs)</vt:lpstr>
      <vt:lpstr>% Time Conversion to Months</vt:lpstr>
      <vt:lpstr>2024 Fnd Salaries</vt:lpstr>
      <vt:lpstr>Misc. Info</vt:lpstr>
      <vt:lpstr>Fringe Rates</vt:lpstr>
      <vt:lpstr>F&amp;A Agreement</vt:lpstr>
      <vt:lpstr>Travel-Domestic</vt:lpstr>
      <vt:lpstr>Travel-Foreign</vt:lpstr>
    </vt:vector>
  </TitlesOfParts>
  <Manager/>
  <Company>CSULB Foundation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jschnabl</dc:creator>
  <cp:keywords/>
  <dc:description/>
  <cp:lastModifiedBy>Nora Momoli</cp:lastModifiedBy>
  <cp:revision/>
  <dcterms:created xsi:type="dcterms:W3CDTF">2002-06-04T22:29:09Z</dcterms:created>
  <dcterms:modified xsi:type="dcterms:W3CDTF">2024-07-02T16:29:11Z</dcterms:modified>
  <cp:category/>
  <cp:contentStatus/>
</cp:coreProperties>
</file>